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uaz\Desktop\sapmle sheets\SAMPLE ESTIMATES - Copy\SAMPLES ESTIMATES\"/>
    </mc:Choice>
  </mc:AlternateContent>
  <bookViews>
    <workbookView xWindow="0" yWindow="0" windowWidth="28800" windowHeight="12432"/>
  </bookViews>
  <sheets>
    <sheet name="TAKEOFF BREAKDOWN" sheetId="1" r:id="rId1"/>
    <sheet name="GENERAL SUMMARY" sheetId="2" r:id="rId2"/>
  </sheets>
  <externalReferences>
    <externalReference r:id="rId3"/>
  </externalReferences>
  <definedNames>
    <definedName name="_xlnm._FilterDatabase" localSheetId="0" hidden="1">'TAKEOFF BREAKDOWN'!$R$1:$R$86</definedName>
  </definedNames>
  <calcPr calcId="162913"/>
</workbook>
</file>

<file path=xl/calcChain.xml><?xml version="1.0" encoding="utf-8"?>
<calcChain xmlns="http://schemas.openxmlformats.org/spreadsheetml/2006/main">
  <c r="K27" i="1" l="1"/>
  <c r="G11" i="2" s="1"/>
  <c r="K76" i="1"/>
  <c r="G15" i="2" s="1"/>
  <c r="K70" i="1"/>
  <c r="G14" i="2" s="1"/>
  <c r="K63" i="1"/>
  <c r="G13" i="2" s="1"/>
  <c r="K53" i="1"/>
  <c r="G12" i="2" s="1"/>
  <c r="A76" i="1"/>
  <c r="H74" i="1"/>
  <c r="O74" i="1" s="1"/>
  <c r="A72" i="1"/>
  <c r="A70" i="1"/>
  <c r="H68" i="1"/>
  <c r="P68" i="1" s="1"/>
  <c r="H67" i="1"/>
  <c r="O67" i="1" s="1"/>
  <c r="A65" i="1"/>
  <c r="A17" i="1"/>
  <c r="H61" i="1"/>
  <c r="O61" i="1" s="1"/>
  <c r="H60" i="1"/>
  <c r="O60" i="1" s="1"/>
  <c r="H59" i="1"/>
  <c r="O59" i="1" s="1"/>
  <c r="H58" i="1"/>
  <c r="O58" i="1" s="1"/>
  <c r="H57" i="1"/>
  <c r="O57" i="1" s="1"/>
  <c r="H51" i="1"/>
  <c r="O51" i="1" s="1"/>
  <c r="H50" i="1"/>
  <c r="O50" i="1" s="1"/>
  <c r="H49" i="1"/>
  <c r="O49" i="1" s="1"/>
  <c r="H48" i="1"/>
  <c r="O48" i="1" s="1"/>
  <c r="H47" i="1"/>
  <c r="O47" i="1" s="1"/>
  <c r="H46" i="1"/>
  <c r="O46" i="1" s="1"/>
  <c r="H45" i="1"/>
  <c r="O45" i="1" s="1"/>
  <c r="H44" i="1"/>
  <c r="O44" i="1" s="1"/>
  <c r="H42" i="1"/>
  <c r="O42" i="1" s="1"/>
  <c r="H41" i="1"/>
  <c r="O41" i="1" s="1"/>
  <c r="H39" i="1"/>
  <c r="O39" i="1" s="1"/>
  <c r="H38" i="1"/>
  <c r="O38" i="1" s="1"/>
  <c r="H37" i="1"/>
  <c r="O37" i="1" s="1"/>
  <c r="H36" i="1"/>
  <c r="O36" i="1" s="1"/>
  <c r="H35" i="1"/>
  <c r="O35" i="1" s="1"/>
  <c r="H34" i="1"/>
  <c r="O34" i="1" s="1"/>
  <c r="H33" i="1"/>
  <c r="H32" i="1"/>
  <c r="O32" i="1" s="1"/>
  <c r="H31" i="1"/>
  <c r="O63" i="1" l="1"/>
  <c r="H13" i="2" s="1"/>
  <c r="A74" i="1"/>
  <c r="P74" i="1"/>
  <c r="O68" i="1"/>
  <c r="Q68" i="1" s="1"/>
  <c r="P67" i="1"/>
  <c r="A67" i="1"/>
  <c r="A68" i="1"/>
  <c r="A33" i="1"/>
  <c r="A39" i="1"/>
  <c r="A46" i="1"/>
  <c r="A51" i="1"/>
  <c r="A61" i="1"/>
  <c r="A57" i="1"/>
  <c r="A48" i="1"/>
  <c r="A44" i="1"/>
  <c r="A38" i="1"/>
  <c r="A34" i="1"/>
  <c r="A35" i="1"/>
  <c r="A41" i="1"/>
  <c r="A47" i="1"/>
  <c r="A58" i="1"/>
  <c r="A31" i="1"/>
  <c r="A36" i="1"/>
  <c r="A42" i="1"/>
  <c r="A49" i="1"/>
  <c r="A59" i="1"/>
  <c r="A32" i="1"/>
  <c r="A37" i="1"/>
  <c r="A45" i="1"/>
  <c r="A50" i="1"/>
  <c r="A60" i="1"/>
  <c r="P32" i="1"/>
  <c r="Q32" i="1" s="1"/>
  <c r="O31" i="1"/>
  <c r="P31" i="1"/>
  <c r="O33" i="1"/>
  <c r="P33" i="1"/>
  <c r="P34" i="1"/>
  <c r="Q34" i="1" s="1"/>
  <c r="P36" i="1"/>
  <c r="Q36" i="1" s="1"/>
  <c r="P38" i="1"/>
  <c r="Q38" i="1" s="1"/>
  <c r="P41" i="1"/>
  <c r="Q41" i="1" s="1"/>
  <c r="P44" i="1"/>
  <c r="Q44" i="1" s="1"/>
  <c r="P46" i="1"/>
  <c r="Q46" i="1" s="1"/>
  <c r="P48" i="1"/>
  <c r="Q48" i="1" s="1"/>
  <c r="P50" i="1"/>
  <c r="Q50" i="1" s="1"/>
  <c r="P57" i="1"/>
  <c r="P59" i="1"/>
  <c r="Q59" i="1" s="1"/>
  <c r="P61" i="1"/>
  <c r="Q61" i="1" s="1"/>
  <c r="P35" i="1"/>
  <c r="Q35" i="1" s="1"/>
  <c r="P37" i="1"/>
  <c r="Q37" i="1" s="1"/>
  <c r="P39" i="1"/>
  <c r="Q39" i="1" s="1"/>
  <c r="P42" i="1"/>
  <c r="Q42" i="1" s="1"/>
  <c r="P45" i="1"/>
  <c r="Q45" i="1" s="1"/>
  <c r="P47" i="1"/>
  <c r="Q47" i="1" s="1"/>
  <c r="P49" i="1"/>
  <c r="Q49" i="1" s="1"/>
  <c r="P51" i="1"/>
  <c r="Q51" i="1" s="1"/>
  <c r="P58" i="1"/>
  <c r="Q58" i="1" s="1"/>
  <c r="P60" i="1"/>
  <c r="Q60" i="1" s="1"/>
  <c r="O70" i="1" l="1"/>
  <c r="H14" i="2" s="1"/>
  <c r="P53" i="1"/>
  <c r="I12" i="2" s="1"/>
  <c r="Q57" i="1"/>
  <c r="R63" i="1" s="1"/>
  <c r="P63" i="1"/>
  <c r="I13" i="2" s="1"/>
  <c r="O53" i="1"/>
  <c r="H12" i="2" s="1"/>
  <c r="Q74" i="1"/>
  <c r="R76" i="1" s="1"/>
  <c r="P76" i="1"/>
  <c r="I15" i="2" s="1"/>
  <c r="O76" i="1"/>
  <c r="H15" i="2" s="1"/>
  <c r="Q67" i="1"/>
  <c r="R70" i="1" s="1"/>
  <c r="P70" i="1"/>
  <c r="I14" i="2" s="1"/>
  <c r="J14" i="2" s="1"/>
  <c r="Q31" i="1"/>
  <c r="Q33" i="1"/>
  <c r="J15" i="2" l="1"/>
  <c r="R53" i="1"/>
  <c r="J13" i="2"/>
  <c r="J12" i="2"/>
  <c r="A63" i="1" l="1"/>
  <c r="A55" i="1"/>
  <c r="A54" i="1" l="1"/>
  <c r="A53" i="1"/>
  <c r="A52" i="1"/>
  <c r="A29" i="1"/>
  <c r="A25" i="1" l="1"/>
  <c r="A24" i="1"/>
  <c r="H25" i="1"/>
  <c r="H24" i="1"/>
  <c r="H23" i="1"/>
  <c r="H22" i="1"/>
  <c r="H21" i="1"/>
  <c r="H20" i="1"/>
  <c r="H19" i="1"/>
  <c r="H18" i="1"/>
  <c r="H17" i="1"/>
  <c r="P17" i="1" l="1"/>
  <c r="O17" i="1"/>
  <c r="O22" i="1"/>
  <c r="P22" i="1"/>
  <c r="P24" i="1"/>
  <c r="O24" i="1"/>
  <c r="P25" i="1"/>
  <c r="O25" i="1"/>
  <c r="P23" i="1"/>
  <c r="F9" i="2"/>
  <c r="N14" i="1"/>
  <c r="O18" i="1"/>
  <c r="A18" i="1"/>
  <c r="A19" i="1"/>
  <c r="A20" i="1"/>
  <c r="A21" i="1"/>
  <c r="A22" i="1"/>
  <c r="A23" i="1"/>
  <c r="P21" i="1"/>
  <c r="P20" i="1"/>
  <c r="P19" i="1"/>
  <c r="P18" i="1"/>
  <c r="P27" i="1" l="1"/>
  <c r="I11" i="2" s="1"/>
  <c r="I17" i="2" s="1"/>
  <c r="Q17" i="1"/>
  <c r="Q22" i="1"/>
  <c r="Q25" i="1"/>
  <c r="Q24" i="1"/>
  <c r="Q18" i="1"/>
  <c r="O19" i="1"/>
  <c r="Q19" i="1" s="1"/>
  <c r="O20" i="1"/>
  <c r="Q20" i="1" s="1"/>
  <c r="O21" i="1"/>
  <c r="Q21" i="1" s="1"/>
  <c r="O23" i="1"/>
  <c r="Q23" i="1" s="1"/>
  <c r="Q81" i="1" l="1"/>
  <c r="Q82" i="1" s="1"/>
  <c r="Q83" i="1" s="1"/>
  <c r="R27" i="1"/>
  <c r="R81" i="1" s="1"/>
  <c r="O27" i="1"/>
  <c r="H11" i="2" s="1"/>
  <c r="H17" i="2" l="1"/>
  <c r="J11" i="2"/>
  <c r="J17" i="2" s="1"/>
  <c r="I18" i="2" s="1"/>
  <c r="J18" i="2" s="1"/>
  <c r="J19" i="2" s="1"/>
  <c r="R82" i="1"/>
  <c r="R83" i="1" s="1"/>
</calcChain>
</file>

<file path=xl/sharedStrings.xml><?xml version="1.0" encoding="utf-8"?>
<sst xmlns="http://schemas.openxmlformats.org/spreadsheetml/2006/main" count="211" uniqueCount="102">
  <si>
    <t>CLIENT'S INFORMATION</t>
  </si>
  <si>
    <t>CONTACT:</t>
  </si>
  <si>
    <t>COMPANY:</t>
  </si>
  <si>
    <t>E-MAIL ADDRESS:</t>
  </si>
  <si>
    <t>PHONE NUMBER:</t>
  </si>
  <si>
    <t>ITEM #</t>
  </si>
  <si>
    <t>DWG. #</t>
  </si>
  <si>
    <t>CSI #</t>
  </si>
  <si>
    <t>DESCRIPTION</t>
  </si>
  <si>
    <t>QTY.</t>
  </si>
  <si>
    <t>WASTE</t>
  </si>
  <si>
    <t>QTY. W/ WASTE</t>
  </si>
  <si>
    <t>UNIT</t>
  </si>
  <si>
    <t>UNIT COST (MATERIAL)</t>
  </si>
  <si>
    <t>UNIT COST (LAB. + EQUIP.)</t>
  </si>
  <si>
    <t>ITEM COST</t>
  </si>
  <si>
    <t>TRADE COST</t>
  </si>
  <si>
    <t>DIVISION 10 - SPECIALITIES</t>
  </si>
  <si>
    <t>Subtotal (Specialities)</t>
  </si>
  <si>
    <t>SUB TOTAL</t>
  </si>
  <si>
    <t>OVERHEAD AND PROFIT</t>
  </si>
  <si>
    <t>TOTAL BASE BID</t>
  </si>
  <si>
    <r>
      <t xml:space="preserve">General Notes: </t>
    </r>
    <r>
      <rPr>
        <sz val="12"/>
        <color rgb="FFFF0000"/>
        <rFont val="Calibri"/>
        <family val="2"/>
        <scheme val="minor"/>
      </rPr>
      <t>The prices used while preparing the estimate were taken from RSMeans online i.e. the standard pricing &amp; the company is not responsible for any kind of variations in the prices. So, it is preferred to review the prices.</t>
    </r>
  </si>
  <si>
    <t xml:space="preserve">DETAILED BREAKDOWN OF ITEMS </t>
  </si>
  <si>
    <t>TOTAL COST (MATERIAL)</t>
  </si>
  <si>
    <t>TOTAL COST (LAB. + EQUIP.)</t>
  </si>
  <si>
    <t>DETAIL #</t>
  </si>
  <si>
    <t>DIVISION 01 - GENERAL REQUIRMENTS</t>
  </si>
  <si>
    <t>Subtotal (General Requirments)</t>
  </si>
  <si>
    <t xml:space="preserve">DIVISION NO </t>
  </si>
  <si>
    <t xml:space="preserve">GENERAL SUMMARY </t>
  </si>
  <si>
    <t>Prepared For:</t>
  </si>
  <si>
    <t>Date</t>
  </si>
  <si>
    <t xml:space="preserve">GENERAL REQUIRMENTS </t>
  </si>
  <si>
    <t xml:space="preserve">SPECIALITIES </t>
  </si>
  <si>
    <t>Project ID:</t>
  </si>
  <si>
    <t>Scope:</t>
  </si>
  <si>
    <t xml:space="preserve">No. Of Floors: </t>
  </si>
  <si>
    <t>LS</t>
  </si>
  <si>
    <t>DIVISION 11 - EQUIPMENTS</t>
  </si>
  <si>
    <t>EQUIPMENTS</t>
  </si>
  <si>
    <t>UNIT MANHOUR</t>
  </si>
  <si>
    <t>HOURLY WAGE</t>
  </si>
  <si>
    <t>TOTAL HOURS</t>
  </si>
  <si>
    <t>HRS</t>
  </si>
  <si>
    <t>Mobilization &amp; Demobilization</t>
  </si>
  <si>
    <t>Bond &amp; Insurance</t>
  </si>
  <si>
    <t>Project Supervision &amp; Project Management</t>
  </si>
  <si>
    <t xml:space="preserve">Submittals, Samples, Shop Drawings, Site Safety Plans Etc. </t>
  </si>
  <si>
    <t xml:space="preserve">Project Schedule </t>
  </si>
  <si>
    <t>Temporary Facilities &amp; Controls</t>
  </si>
  <si>
    <t xml:space="preserve">Closeout Procedures </t>
  </si>
  <si>
    <t xml:space="preserve">Office Overhaed </t>
  </si>
  <si>
    <t>Permits</t>
  </si>
  <si>
    <t>LABOR Hours</t>
  </si>
  <si>
    <t>MATERIAL COST</t>
  </si>
  <si>
    <t>LABOR COST</t>
  </si>
  <si>
    <t>SUBTOTAL</t>
  </si>
  <si>
    <t>EA</t>
  </si>
  <si>
    <t>SF</t>
  </si>
  <si>
    <t>FT</t>
  </si>
  <si>
    <t>FIXTURES</t>
  </si>
  <si>
    <t>TOILET ACCESSORIES</t>
  </si>
  <si>
    <t xml:space="preserve">3" Wing - 90 Deg Angle - Square Corner _x000D_
MNFR: InPRO CORPORATION _x000D_
Model: 158 </t>
  </si>
  <si>
    <t xml:space="preserve">ADA Tilted Mirror 24" x 36" _x000D_
MNFR: BOBRICK _x000D_
Model: B-293-2436 </t>
  </si>
  <si>
    <t xml:space="preserve">46" Horizontal Grab Bar _x000D_
MNFR: BOBRICK _x000D_
Model: B-5806X42 </t>
  </si>
  <si>
    <t xml:space="preserve">18" Vertical Grab Bar _x000D_
MNFR: BOBRICK _x000D_
Model: B-5806X18 </t>
  </si>
  <si>
    <t xml:space="preserve">36" Horizontal Grab Bar _x000D_
MNFR: BOBRICK _x000D_
Model: B-5806X36 </t>
  </si>
  <si>
    <t xml:space="preserve">Double Robe Hook _x000D_
MNFR: BOBRICK _x000D_
Model: B-6727 </t>
  </si>
  <si>
    <t xml:space="preserve">Restroom Partitions, Floor Braced, Stainless Steel _x000D_
MNFR: BRADLEY CORPORATION _x000D_
Model: 1082 </t>
  </si>
  <si>
    <t xml:space="preserve">Wall Mounted Urinal Screens, Stainless Steel _x000D_
MNFR: BOBRICK _x000D_
Model: 1085 </t>
  </si>
  <si>
    <t xml:space="preserve">Utility Shelf W/ Rag Hooks And Broom Holders _x000D_
MNFR: BOBRICK _x000D_
Model: B-239 </t>
  </si>
  <si>
    <t>Fire Extinguisher Hook Mounted</t>
  </si>
  <si>
    <t>Fire extinguisher In Cabinet</t>
  </si>
  <si>
    <t>SIGNAGES</t>
  </si>
  <si>
    <t>IN-03.01: Room Number Name Sign_x000D_
Size: 3"H x 9"W</t>
  </si>
  <si>
    <t>IN-04.04: Secondary Room Number/Name Sign_x000D_
Size: 6"H x 9"W</t>
  </si>
  <si>
    <t>IN-08.02: Prohibit Instructional And Control Sign_x000D_
Size: 9"H x 9"W</t>
  </si>
  <si>
    <t>IN-07.05.07: Room Sign With Indicator And Paper InsertSign_x000D_
Size: 9"H x 9"W</t>
  </si>
  <si>
    <t>IN-01.31: Fire Equipment Sign_x000D_
Size: 9"H x 9"W</t>
  </si>
  <si>
    <t>IN-09.01.06: Restroom Identification Ssign_x000D_
Size: 12-1/4"H x 9"W</t>
  </si>
  <si>
    <t>IN-09.08: Pictogram And Symbol_x000D_
Size: 9"H x 9"W</t>
  </si>
  <si>
    <t>IN-13: Perpendicular Flag Mount sign_x000D_
Size: 9"H x 12"W</t>
  </si>
  <si>
    <t>Refrigerator</t>
  </si>
  <si>
    <t>Kitchen Range</t>
  </si>
  <si>
    <t>Micro-Wave Oven</t>
  </si>
  <si>
    <t>Dishwasher</t>
  </si>
  <si>
    <t>RESIDENTIAL APPLIANCES</t>
  </si>
  <si>
    <t>Washing &amp; Dryer Combination</t>
  </si>
  <si>
    <t>Subtotal (Equipments)</t>
  </si>
  <si>
    <t>DIVISION 12 - FURNISHINGS</t>
  </si>
  <si>
    <t>3/4" Quartz Countertop</t>
  </si>
  <si>
    <t>4" High Quartz Backsplash</t>
  </si>
  <si>
    <t>Subtotal (Furnishings)</t>
  </si>
  <si>
    <t>Subtotal (Conveying System)</t>
  </si>
  <si>
    <t>DIVISION 14 - CONVEYING SYSTEM</t>
  </si>
  <si>
    <t>FURNISHINGS</t>
  </si>
  <si>
    <t>CONVEYING SYSTEM</t>
  </si>
  <si>
    <t>PROJECT ID: SAMPLE ESTIMATE SPECIALITIES, EQUIPMENTS, FURNISHINGS &amp; ELEVATORS</t>
  </si>
  <si>
    <t xml:space="preserve"> SAMPLE ESTIMATE SPECIALITIES, EQUIPMENTS, FURNISHINGS &amp; ELEVATORS</t>
  </si>
  <si>
    <t>ELEVATOR AND ASSEMBLIES</t>
  </si>
  <si>
    <t>Passenger Elevator
4 Stops , 3500 Lbs. Capacity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</si>
</sst>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Rs&quot;* #,##0.00_-;\-&quot;Rs&quot;* #,##0.00_-;_-&quot;Rs&quot;* &quot;-&quot;??_-;_-@_-"/>
    <numFmt numFmtId="165" formatCode="[$-F800]dddd\,\ mmmm\ dd\,\ yyyy"/>
    <numFmt numFmtId="166" formatCode="&quot;$&quot;#,##0"/>
    <numFmt numFmtId="167" formatCode="_(&quot;$&quot;* #,##0.0_);_(&quot;$&quot;* \(#,##0.0\);_(&quot;$&quot;* &quot;-&quot;??_);_(@_)"/>
    <numFmt numFmtId="168" formatCode="_(&quot;$&quot;* #,##0_);_(&quot;$&quot;* \(#,##0\);_(&quot;$&quot;* &quot;-&quot;??_);_(@_)"/>
    <numFmt numFmtId="169" formatCode="[$-F400]h:mm:ss\ AM/PM"/>
  </numFmts>
  <fonts count="5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u/>
      <sz val="12"/>
      <color rgb="FFFFFFFF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color theme="1" tint="4.9989318521683403E-2"/>
      <name val="Calibri"/>
      <family val="2"/>
      <scheme val="minor"/>
    </font>
    <font>
      <b/>
      <sz val="16"/>
      <name val="Calibri"/>
      <family val="2"/>
      <scheme val="minor"/>
    </font>
    <font>
      <b/>
      <sz val="13"/>
      <name val="Calibri"/>
      <family val="2"/>
      <scheme val="minor"/>
    </font>
    <font>
      <b/>
      <u/>
      <sz val="13"/>
      <name val="Calibri"/>
      <family val="2"/>
      <scheme val="minor"/>
    </font>
    <font>
      <u/>
      <sz val="12"/>
      <color rgb="FFFF0000"/>
      <name val="Calibri"/>
      <family val="2"/>
      <scheme val="minor"/>
    </font>
    <font>
      <u/>
      <sz val="13"/>
      <color rgb="FFFF0000"/>
      <name val="Calibri"/>
      <family val="2"/>
      <scheme val="minor"/>
    </font>
    <font>
      <sz val="13"/>
      <name val="Calibri"/>
      <family val="2"/>
      <scheme val="minor"/>
    </font>
    <font>
      <b/>
      <i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u/>
      <sz val="12"/>
      <color theme="10"/>
      <name val="Arial"/>
      <family val="2"/>
    </font>
    <font>
      <sz val="12"/>
      <color theme="1"/>
      <name val="Calibri"/>
      <family val="2"/>
    </font>
    <font>
      <sz val="11"/>
      <color rgb="FF3F3F76"/>
      <name val="Calibri"/>
      <family val="2"/>
      <scheme val="minor"/>
    </font>
    <font>
      <b/>
      <sz val="11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CC99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19">
    <xf numFmtId="0" fontId="0" fillId="0" borderId="0"/>
    <xf numFmtId="0" fontId="21" fillId="0" borderId="0"/>
    <xf numFmtId="0" fontId="22" fillId="0" borderId="0"/>
    <xf numFmtId="164" fontId="23" fillId="0" borderId="0" applyFont="0" applyFill="0" applyBorder="0" applyAlignment="0" applyProtection="0"/>
    <xf numFmtId="0" fontId="24" fillId="0" borderId="0">
      <alignment vertical="center"/>
    </xf>
    <xf numFmtId="0" fontId="25" fillId="0" borderId="0">
      <protection locked="0"/>
    </xf>
    <xf numFmtId="0" fontId="25" fillId="0" borderId="0">
      <protection locked="0"/>
    </xf>
    <xf numFmtId="44" fontId="25" fillId="0" borderId="0">
      <protection locked="0"/>
    </xf>
    <xf numFmtId="9" fontId="25" fillId="0" borderId="0">
      <protection locked="0"/>
    </xf>
    <xf numFmtId="0" fontId="25" fillId="0" borderId="0">
      <protection locked="0"/>
    </xf>
    <xf numFmtId="9" fontId="25" fillId="0" borderId="0">
      <protection locked="0"/>
    </xf>
    <xf numFmtId="44" fontId="25" fillId="0" borderId="0">
      <protection locked="0"/>
    </xf>
    <xf numFmtId="0" fontId="23" fillId="0" borderId="0"/>
    <xf numFmtId="0" fontId="23" fillId="0" borderId="0"/>
    <xf numFmtId="0" fontId="26" fillId="0" borderId="0">
      <alignment vertical="center"/>
    </xf>
    <xf numFmtId="0" fontId="27" fillId="0" borderId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2" fillId="25" borderId="23" applyNumberFormat="0" applyAlignment="0" applyProtection="0"/>
    <xf numFmtId="0" fontId="32" fillId="25" borderId="23" applyNumberFormat="0" applyAlignment="0" applyProtection="0"/>
    <xf numFmtId="0" fontId="33" fillId="26" borderId="24" applyNumberFormat="0" applyAlignment="0" applyProtection="0"/>
    <xf numFmtId="0" fontId="33" fillId="26" borderId="24" applyNumberFormat="0" applyAlignment="0" applyProtection="0"/>
    <xf numFmtId="43" fontId="21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7" fillId="0" borderId="26" applyNumberFormat="0" applyFill="0" applyAlignment="0" applyProtection="0"/>
    <xf numFmtId="0" fontId="37" fillId="0" borderId="26" applyNumberFormat="0" applyFill="0" applyAlignment="0" applyProtection="0"/>
    <xf numFmtId="0" fontId="38" fillId="0" borderId="27" applyNumberFormat="0" applyFill="0" applyAlignment="0" applyProtection="0"/>
    <xf numFmtId="0" fontId="38" fillId="0" borderId="27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12" borderId="23" applyNumberFormat="0" applyAlignment="0" applyProtection="0"/>
    <xf numFmtId="0" fontId="39" fillId="12" borderId="23" applyNumberFormat="0" applyAlignment="0" applyProtection="0"/>
    <xf numFmtId="0" fontId="40" fillId="0" borderId="28" applyNumberFormat="0" applyFill="0" applyAlignment="0" applyProtection="0"/>
    <xf numFmtId="0" fontId="40" fillId="0" borderId="28" applyNumberFormat="0" applyFill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28" fillId="0" borderId="0"/>
    <xf numFmtId="0" fontId="21" fillId="0" borderId="0"/>
    <xf numFmtId="0" fontId="21" fillId="0" borderId="0"/>
    <xf numFmtId="0" fontId="23" fillId="0" borderId="0"/>
    <xf numFmtId="0" fontId="21" fillId="28" borderId="29" applyNumberFormat="0" applyFont="0" applyAlignment="0" applyProtection="0"/>
    <xf numFmtId="0" fontId="21" fillId="28" borderId="29" applyNumberFormat="0" applyFont="0" applyAlignment="0" applyProtection="0"/>
    <xf numFmtId="0" fontId="42" fillId="25" borderId="30" applyNumberFormat="0" applyAlignment="0" applyProtection="0"/>
    <xf numFmtId="0" fontId="42" fillId="25" borderId="30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0" fontId="23" fillId="0" borderId="0"/>
    <xf numFmtId="0" fontId="23" fillId="0" borderId="0"/>
    <xf numFmtId="0" fontId="21" fillId="0" borderId="0"/>
    <xf numFmtId="0" fontId="21" fillId="0" borderId="0"/>
    <xf numFmtId="0" fontId="47" fillId="0" borderId="0"/>
    <xf numFmtId="9" fontId="21" fillId="0" borderId="0" applyFont="0" applyFill="0" applyBorder="0" applyAlignment="0" applyProtection="0"/>
    <xf numFmtId="0" fontId="23" fillId="0" borderId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23" fillId="0" borderId="0"/>
    <xf numFmtId="0" fontId="50" fillId="29" borderId="32" applyNumberFormat="0" applyAlignment="0" applyProtection="0"/>
  </cellStyleXfs>
  <cellXfs count="197">
    <xf numFmtId="0" fontId="0" fillId="0" borderId="0" xfId="0"/>
    <xf numFmtId="2" fontId="7" fillId="3" borderId="1" xfId="0" applyNumberFormat="1" applyFont="1" applyFill="1" applyBorder="1" applyAlignment="1">
      <alignment horizontal="left" vertical="top" wrapText="1"/>
    </xf>
    <xf numFmtId="166" fontId="11" fillId="4" borderId="3" xfId="0" applyNumberFormat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166" fontId="10" fillId="4" borderId="3" xfId="0" applyNumberFormat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vertical="center"/>
    </xf>
    <xf numFmtId="2" fontId="12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168" fontId="4" fillId="0" borderId="1" xfId="0" applyNumberFormat="1" applyFont="1" applyBorder="1" applyAlignment="1">
      <alignment horizontal="center" vertical="center"/>
    </xf>
    <xf numFmtId="2" fontId="13" fillId="3" borderId="3" xfId="0" applyNumberFormat="1" applyFont="1" applyFill="1" applyBorder="1" applyAlignment="1">
      <alignment horizontal="center" vertical="center" wrapText="1"/>
    </xf>
    <xf numFmtId="2" fontId="10" fillId="3" borderId="3" xfId="0" applyNumberFormat="1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/>
    </xf>
    <xf numFmtId="1" fontId="14" fillId="3" borderId="3" xfId="0" applyNumberFormat="1" applyFont="1" applyFill="1" applyBorder="1" applyAlignment="1">
      <alignment horizontal="center" vertical="center"/>
    </xf>
    <xf numFmtId="167" fontId="14" fillId="3" borderId="3" xfId="0" applyNumberFormat="1" applyFont="1" applyFill="1" applyBorder="1" applyAlignment="1">
      <alignment horizontal="center" vertical="center"/>
    </xf>
    <xf numFmtId="168" fontId="14" fillId="3" borderId="3" xfId="0" applyNumberFormat="1" applyFont="1" applyFill="1" applyBorder="1" applyAlignment="1">
      <alignment horizontal="center" vertical="center"/>
    </xf>
    <xf numFmtId="2" fontId="12" fillId="3" borderId="3" xfId="0" applyNumberFormat="1" applyFont="1" applyFill="1" applyBorder="1" applyAlignment="1">
      <alignment horizontal="center" vertical="center" wrapText="1"/>
    </xf>
    <xf numFmtId="2" fontId="7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/>
    <xf numFmtId="0" fontId="4" fillId="3" borderId="3" xfId="0" applyFont="1" applyFill="1" applyBorder="1" applyAlignment="1">
      <alignment horizontal="center" vertical="center"/>
    </xf>
    <xf numFmtId="1" fontId="4" fillId="3" borderId="3" xfId="0" applyNumberFormat="1" applyFont="1" applyFill="1" applyBorder="1" applyAlignment="1">
      <alignment horizontal="center" vertical="center"/>
    </xf>
    <xf numFmtId="167" fontId="4" fillId="3" borderId="3" xfId="0" applyNumberFormat="1" applyFont="1" applyFill="1" applyBorder="1" applyAlignment="1">
      <alignment horizontal="center" vertical="center"/>
    </xf>
    <xf numFmtId="168" fontId="4" fillId="3" borderId="3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top" wrapText="1" indent="1"/>
    </xf>
    <xf numFmtId="0" fontId="5" fillId="0" borderId="1" xfId="0" applyFont="1" applyBorder="1" applyAlignment="1">
      <alignment vertical="top"/>
    </xf>
    <xf numFmtId="0" fontId="16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65" fontId="0" fillId="0" borderId="0" xfId="0" applyNumberFormat="1"/>
    <xf numFmtId="2" fontId="7" fillId="3" borderId="0" xfId="0" applyNumberFormat="1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center" vertical="top"/>
    </xf>
    <xf numFmtId="0" fontId="5" fillId="3" borderId="0" xfId="0" applyFont="1" applyFill="1" applyBorder="1" applyAlignment="1">
      <alignment horizontal="center" vertical="top"/>
    </xf>
    <xf numFmtId="2" fontId="4" fillId="3" borderId="0" xfId="0" applyNumberFormat="1" applyFont="1" applyFill="1" applyBorder="1" applyAlignment="1">
      <alignment horizontal="center" vertical="top"/>
    </xf>
    <xf numFmtId="2" fontId="7" fillId="3" borderId="0" xfId="0" applyNumberFormat="1" applyFont="1" applyFill="1" applyBorder="1" applyAlignment="1">
      <alignment horizontal="left" vertical="top"/>
    </xf>
    <xf numFmtId="2" fontId="4" fillId="3" borderId="0" xfId="0" applyNumberFormat="1" applyFont="1" applyFill="1" applyBorder="1" applyAlignment="1">
      <alignment horizontal="left" vertical="top"/>
    </xf>
    <xf numFmtId="2" fontId="6" fillId="3" borderId="1" xfId="0" applyNumberFormat="1" applyFont="1" applyFill="1" applyBorder="1" applyAlignment="1">
      <alignment horizontal="left" vertical="top" wrapText="1"/>
    </xf>
    <xf numFmtId="0" fontId="4" fillId="5" borderId="0" xfId="0" applyFont="1" applyFill="1" applyBorder="1" applyAlignment="1">
      <alignment horizontal="center" vertical="top"/>
    </xf>
    <xf numFmtId="0" fontId="5" fillId="5" borderId="0" xfId="0" applyFont="1" applyFill="1" applyBorder="1" applyAlignment="1">
      <alignment horizontal="center" vertical="top"/>
    </xf>
    <xf numFmtId="2" fontId="7" fillId="5" borderId="0" xfId="0" applyNumberFormat="1" applyFont="1" applyFill="1" applyBorder="1" applyAlignment="1">
      <alignment horizontal="left" vertical="top" wrapText="1"/>
    </xf>
    <xf numFmtId="2" fontId="4" fillId="5" borderId="0" xfId="0" applyNumberFormat="1" applyFont="1" applyFill="1" applyBorder="1" applyAlignment="1">
      <alignment horizontal="center" vertical="top"/>
    </xf>
    <xf numFmtId="2" fontId="7" fillId="5" borderId="0" xfId="0" applyNumberFormat="1" applyFont="1" applyFill="1" applyBorder="1" applyAlignment="1">
      <alignment horizontal="left" vertical="top"/>
    </xf>
    <xf numFmtId="0" fontId="0" fillId="3" borderId="8" xfId="0" applyFill="1" applyBorder="1"/>
    <xf numFmtId="0" fontId="0" fillId="3" borderId="0" xfId="0" applyFill="1" applyBorder="1"/>
    <xf numFmtId="0" fontId="1" fillId="0" borderId="1" xfId="0" applyFont="1" applyBorder="1" applyAlignment="1">
      <alignment horizontal="center"/>
    </xf>
    <xf numFmtId="0" fontId="1" fillId="3" borderId="8" xfId="0" applyFont="1" applyFill="1" applyBorder="1"/>
    <xf numFmtId="0" fontId="0" fillId="3" borderId="5" xfId="0" applyFill="1" applyBorder="1" applyAlignment="1"/>
    <xf numFmtId="0" fontId="0" fillId="3" borderId="6" xfId="0" applyFill="1" applyBorder="1" applyAlignment="1"/>
    <xf numFmtId="0" fontId="0" fillId="3" borderId="0" xfId="0" applyFill="1" applyBorder="1" applyAlignment="1"/>
    <xf numFmtId="0" fontId="0" fillId="3" borderId="7" xfId="0" applyFill="1" applyBorder="1" applyAlignment="1"/>
    <xf numFmtId="2" fontId="8" fillId="3" borderId="0" xfId="0" applyNumberFormat="1" applyFont="1" applyFill="1" applyBorder="1" applyAlignment="1">
      <alignment horizontal="left" vertical="top"/>
    </xf>
    <xf numFmtId="2" fontId="4" fillId="3" borderId="0" xfId="0" applyNumberFormat="1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 wrapText="1"/>
    </xf>
    <xf numFmtId="2" fontId="3" fillId="2" borderId="10" xfId="0" applyNumberFormat="1" applyFont="1" applyFill="1" applyBorder="1" applyAlignment="1">
      <alignment horizontal="center" vertical="center" wrapText="1"/>
    </xf>
    <xf numFmtId="2" fontId="2" fillId="2" borderId="10" xfId="0" applyNumberFormat="1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top"/>
    </xf>
    <xf numFmtId="2" fontId="4" fillId="3" borderId="15" xfId="0" applyNumberFormat="1" applyFont="1" applyFill="1" applyBorder="1" applyAlignment="1">
      <alignment horizontal="left" vertical="center"/>
    </xf>
    <xf numFmtId="2" fontId="4" fillId="3" borderId="15" xfId="0" applyNumberFormat="1" applyFont="1" applyFill="1" applyBorder="1" applyAlignment="1">
      <alignment vertical="top"/>
    </xf>
    <xf numFmtId="0" fontId="4" fillId="5" borderId="14" xfId="0" applyFont="1" applyFill="1" applyBorder="1" applyAlignment="1">
      <alignment horizontal="center" vertical="top"/>
    </xf>
    <xf numFmtId="166" fontId="10" fillId="4" borderId="16" xfId="0" applyNumberFormat="1" applyFont="1" applyFill="1" applyBorder="1" applyAlignment="1">
      <alignment horizontal="center" vertical="center"/>
    </xf>
    <xf numFmtId="42" fontId="10" fillId="4" borderId="17" xfId="0" applyNumberFormat="1" applyFont="1" applyFill="1" applyBorder="1" applyAlignment="1">
      <alignment vertical="center"/>
    </xf>
    <xf numFmtId="0" fontId="7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vertical="top"/>
    </xf>
    <xf numFmtId="0" fontId="20" fillId="0" borderId="1" xfId="0" applyFont="1" applyFill="1" applyBorder="1" applyAlignment="1">
      <alignment horizontal="center"/>
    </xf>
    <xf numFmtId="3" fontId="20" fillId="0" borderId="1" xfId="2" applyNumberFormat="1" applyFont="1" applyBorder="1" applyAlignment="1">
      <alignment horizontal="center" vertical="center"/>
    </xf>
    <xf numFmtId="9" fontId="20" fillId="0" borderId="1" xfId="2" applyNumberFormat="1" applyFont="1" applyBorder="1" applyAlignment="1">
      <alignment horizontal="center" vertical="center"/>
    </xf>
    <xf numFmtId="0" fontId="20" fillId="0" borderId="1" xfId="2" applyFont="1" applyFill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1" fillId="2" borderId="0" xfId="0" applyFont="1" applyFill="1"/>
    <xf numFmtId="2" fontId="4" fillId="3" borderId="0" xfId="0" applyNumberFormat="1" applyFont="1" applyFill="1" applyBorder="1" applyAlignment="1">
      <alignment horizontal="left" vertical="center"/>
    </xf>
    <xf numFmtId="44" fontId="0" fillId="0" borderId="1" xfId="0" applyNumberFormat="1" applyBorder="1" applyAlignment="1"/>
    <xf numFmtId="167" fontId="14" fillId="3" borderId="3" xfId="0" applyNumberFormat="1" applyFont="1" applyFill="1" applyBorder="1" applyAlignment="1">
      <alignment horizontal="center" vertical="center"/>
    </xf>
    <xf numFmtId="168" fontId="14" fillId="3" borderId="3" xfId="0" applyNumberFormat="1" applyFont="1" applyFill="1" applyBorder="1" applyAlignment="1">
      <alignment horizontal="center" vertical="center"/>
    </xf>
    <xf numFmtId="0" fontId="0" fillId="0" borderId="0" xfId="0"/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top" wrapText="1" indent="1"/>
    </xf>
    <xf numFmtId="0" fontId="5" fillId="0" borderId="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3" borderId="3" xfId="0" applyFont="1" applyFill="1" applyBorder="1"/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top" wrapText="1" indent="1"/>
    </xf>
    <xf numFmtId="2" fontId="7" fillId="3" borderId="0" xfId="0" applyNumberFormat="1" applyFont="1" applyFill="1" applyBorder="1" applyAlignment="1">
      <alignment horizontal="left" vertical="top"/>
    </xf>
    <xf numFmtId="0" fontId="1" fillId="0" borderId="1" xfId="0" applyFont="1" applyBorder="1" applyAlignment="1">
      <alignment horizontal="center"/>
    </xf>
    <xf numFmtId="2" fontId="4" fillId="3" borderId="0" xfId="0" applyNumberFormat="1" applyFont="1" applyFill="1" applyBorder="1" applyAlignment="1">
      <alignment horizontal="left" vertical="center"/>
    </xf>
    <xf numFmtId="2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4" fontId="2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vertical="center"/>
    </xf>
    <xf numFmtId="0" fontId="10" fillId="4" borderId="3" xfId="0" applyFont="1" applyFill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168" fontId="4" fillId="0" borderId="1" xfId="0" applyNumberFormat="1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67" fontId="4" fillId="3" borderId="3" xfId="0" applyNumberFormat="1" applyFont="1" applyFill="1" applyBorder="1" applyAlignment="1">
      <alignment horizontal="center" vertical="center"/>
    </xf>
    <xf numFmtId="168" fontId="4" fillId="3" borderId="3" xfId="0" applyNumberFormat="1" applyFont="1" applyFill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46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center" vertical="center"/>
    </xf>
    <xf numFmtId="2" fontId="4" fillId="5" borderId="0" xfId="0" applyNumberFormat="1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4" fillId="3" borderId="3" xfId="0" applyNumberFormat="1" applyFont="1" applyFill="1" applyBorder="1" applyAlignment="1">
      <alignment horizontal="center" vertical="center"/>
    </xf>
    <xf numFmtId="0" fontId="46" fillId="0" borderId="1" xfId="0" applyFont="1" applyBorder="1" applyAlignment="1">
      <alignment horizontal="left" vertical="center"/>
    </xf>
    <xf numFmtId="0" fontId="7" fillId="6" borderId="1" xfId="0" applyFont="1" applyFill="1" applyBorder="1" applyAlignment="1">
      <alignment horizontal="left" vertical="top" wrapText="1"/>
    </xf>
    <xf numFmtId="169" fontId="4" fillId="0" borderId="1" xfId="0" applyNumberFormat="1" applyFont="1" applyFill="1" applyBorder="1" applyAlignment="1">
      <alignment horizontal="center" vertical="center"/>
    </xf>
    <xf numFmtId="44" fontId="4" fillId="0" borderId="1" xfId="3" applyNumberFormat="1" applyFont="1" applyFill="1" applyBorder="1" applyAlignment="1">
      <alignment horizontal="center" vertical="center"/>
    </xf>
    <xf numFmtId="2" fontId="2" fillId="2" borderId="10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9" fillId="0" borderId="1" xfId="0" applyFont="1" applyBorder="1" applyAlignment="1">
      <alignment horizontal="left" vertical="center" wrapText="1"/>
    </xf>
    <xf numFmtId="0" fontId="49" fillId="0" borderId="1" xfId="0" applyFont="1" applyBorder="1" applyAlignment="1">
      <alignment horizontal="center" vertical="center"/>
    </xf>
    <xf numFmtId="0" fontId="46" fillId="0" borderId="0" xfId="0" applyFont="1" applyAlignment="1">
      <alignment horizontal="left" vertical="center"/>
    </xf>
    <xf numFmtId="0" fontId="46" fillId="0" borderId="0" xfId="0" applyFont="1" applyAlignment="1">
      <alignment horizontal="center" vertical="center"/>
    </xf>
    <xf numFmtId="43" fontId="0" fillId="0" borderId="1" xfId="0" applyNumberFormat="1" applyBorder="1" applyAlignment="1">
      <alignment horizontal="center"/>
    </xf>
    <xf numFmtId="0" fontId="0" fillId="0" borderId="0" xfId="0"/>
    <xf numFmtId="0" fontId="10" fillId="4" borderId="3" xfId="0" applyFont="1" applyFill="1" applyBorder="1" applyAlignment="1">
      <alignment horizontal="center" vertical="center" wrapText="1"/>
    </xf>
    <xf numFmtId="166" fontId="10" fillId="4" borderId="3" xfId="0" applyNumberFormat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vertical="center"/>
    </xf>
    <xf numFmtId="167" fontId="4" fillId="0" borderId="1" xfId="0" applyNumberFormat="1" applyFont="1" applyBorder="1" applyAlignment="1">
      <alignment horizontal="center" vertical="center"/>
    </xf>
    <xf numFmtId="168" fontId="4" fillId="0" borderId="1" xfId="0" applyNumberFormat="1" applyFont="1" applyBorder="1" applyAlignment="1">
      <alignment horizontal="center" vertical="center"/>
    </xf>
    <xf numFmtId="2" fontId="13" fillId="3" borderId="3" xfId="0" applyNumberFormat="1" applyFont="1" applyFill="1" applyBorder="1" applyAlignment="1">
      <alignment horizontal="center" vertical="center" wrapText="1"/>
    </xf>
    <xf numFmtId="2" fontId="10" fillId="3" borderId="3" xfId="0" applyNumberFormat="1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/>
    </xf>
    <xf numFmtId="167" fontId="14" fillId="3" borderId="3" xfId="0" applyNumberFormat="1" applyFont="1" applyFill="1" applyBorder="1" applyAlignment="1">
      <alignment horizontal="center" vertical="center"/>
    </xf>
    <xf numFmtId="168" fontId="14" fillId="3" borderId="3" xfId="0" applyNumberFormat="1" applyFont="1" applyFill="1" applyBorder="1" applyAlignment="1">
      <alignment horizontal="center" vertical="center"/>
    </xf>
    <xf numFmtId="2" fontId="12" fillId="3" borderId="3" xfId="0" applyNumberFormat="1" applyFont="1" applyFill="1" applyBorder="1" applyAlignment="1">
      <alignment horizontal="center" vertical="center" wrapText="1"/>
    </xf>
    <xf numFmtId="2" fontId="7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167" fontId="4" fillId="3" borderId="3" xfId="0" applyNumberFormat="1" applyFont="1" applyFill="1" applyBorder="1" applyAlignment="1">
      <alignment horizontal="center" vertical="center"/>
    </xf>
    <xf numFmtId="168" fontId="4" fillId="3" borderId="3" xfId="0" applyNumberFormat="1" applyFont="1" applyFill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42" fontId="10" fillId="4" borderId="17" xfId="0" applyNumberFormat="1" applyFont="1" applyFill="1" applyBorder="1" applyAlignment="1">
      <alignment vertical="center"/>
    </xf>
    <xf numFmtId="0" fontId="7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46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center" vertical="center"/>
    </xf>
    <xf numFmtId="166" fontId="11" fillId="4" borderId="3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14" fillId="3" borderId="3" xfId="0" applyNumberFormat="1" applyFont="1" applyFill="1" applyBorder="1" applyAlignment="1">
      <alignment horizontal="center" vertical="center"/>
    </xf>
    <xf numFmtId="1" fontId="4" fillId="3" borderId="3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 vertical="top" wrapText="1"/>
    </xf>
    <xf numFmtId="164" fontId="51" fillId="29" borderId="32" xfId="118" applyNumberFormat="1" applyFont="1" applyAlignment="1">
      <alignment horizontal="center" vertical="center" wrapText="1"/>
    </xf>
    <xf numFmtId="2" fontId="51" fillId="29" borderId="32" xfId="118" applyNumberFormat="1" applyFont="1" applyAlignment="1">
      <alignment horizontal="right" vertical="center" wrapText="1"/>
    </xf>
    <xf numFmtId="168" fontId="51" fillId="29" borderId="32" xfId="118" applyNumberFormat="1" applyFont="1" applyAlignment="1">
      <alignment horizontal="center" vertical="center" wrapText="1"/>
    </xf>
    <xf numFmtId="0" fontId="51" fillId="29" borderId="32" xfId="118" applyFont="1" applyAlignment="1">
      <alignment horizontal="center" vertical="top"/>
    </xf>
    <xf numFmtId="44" fontId="51" fillId="29" borderId="32" xfId="118" applyNumberFormat="1" applyFont="1" applyAlignment="1">
      <alignment vertical="top"/>
    </xf>
    <xf numFmtId="9" fontId="51" fillId="29" borderId="32" xfId="118" applyNumberFormat="1" applyFont="1" applyAlignment="1">
      <alignment vertical="top"/>
    </xf>
    <xf numFmtId="0" fontId="1" fillId="29" borderId="32" xfId="118" applyFont="1"/>
    <xf numFmtId="0" fontId="1" fillId="29" borderId="32" xfId="118" applyFont="1" applyAlignment="1">
      <alignment horizontal="center" vertical="center"/>
    </xf>
    <xf numFmtId="43" fontId="1" fillId="29" borderId="32" xfId="118" applyNumberFormat="1" applyFont="1" applyAlignment="1">
      <alignment horizontal="center" vertical="center"/>
    </xf>
    <xf numFmtId="168" fontId="1" fillId="29" borderId="32" xfId="118" applyNumberFormat="1" applyFont="1" applyAlignment="1"/>
    <xf numFmtId="9" fontId="1" fillId="29" borderId="32" xfId="118" applyNumberFormat="1" applyFont="1"/>
    <xf numFmtId="0" fontId="51" fillId="29" borderId="32" xfId="118" applyFont="1" applyAlignment="1">
      <alignment horizontal="center" vertical="top"/>
    </xf>
    <xf numFmtId="0" fontId="18" fillId="0" borderId="12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0" fontId="18" fillId="0" borderId="21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center" wrapText="1"/>
    </xf>
    <xf numFmtId="0" fontId="51" fillId="29" borderId="32" xfId="118" applyFont="1" applyAlignment="1">
      <alignment horizontal="center" vertical="center" wrapText="1"/>
    </xf>
    <xf numFmtId="0" fontId="9" fillId="3" borderId="0" xfId="0" applyFont="1" applyFill="1" applyBorder="1" applyAlignment="1">
      <alignment horizontal="left" vertical="center"/>
    </xf>
    <xf numFmtId="0" fontId="9" fillId="3" borderId="15" xfId="0" applyFont="1" applyFill="1" applyBorder="1" applyAlignment="1">
      <alignment horizontal="left" vertical="center"/>
    </xf>
    <xf numFmtId="165" fontId="19" fillId="5" borderId="0" xfId="0" applyNumberFormat="1" applyFont="1" applyFill="1" applyBorder="1" applyAlignment="1">
      <alignment horizontal="center" vertical="top"/>
    </xf>
    <xf numFmtId="165" fontId="19" fillId="5" borderId="15" xfId="0" applyNumberFormat="1" applyFont="1" applyFill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2" fontId="8" fillId="3" borderId="0" xfId="0" applyNumberFormat="1" applyFont="1" applyFill="1" applyBorder="1" applyAlignment="1">
      <alignment horizontal="left" vertical="top"/>
    </xf>
    <xf numFmtId="2" fontId="4" fillId="3" borderId="0" xfId="0" applyNumberFormat="1" applyFont="1" applyFill="1" applyBorder="1" applyAlignment="1">
      <alignment horizontal="left" vertical="center"/>
    </xf>
    <xf numFmtId="2" fontId="4" fillId="3" borderId="15" xfId="0" applyNumberFormat="1" applyFont="1" applyFill="1" applyBorder="1" applyAlignment="1">
      <alignment horizontal="left" vertical="center"/>
    </xf>
    <xf numFmtId="0" fontId="50" fillId="29" borderId="32" xfId="118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9" borderId="32" xfId="118" applyFont="1" applyAlignment="1">
      <alignment horizontal="center"/>
    </xf>
    <xf numFmtId="165" fontId="1" fillId="29" borderId="32" xfId="118" applyNumberFormat="1" applyFont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" fillId="29" borderId="33" xfId="118" applyFont="1" applyBorder="1" applyAlignment="1">
      <alignment horizontal="center"/>
    </xf>
    <xf numFmtId="0" fontId="1" fillId="29" borderId="34" xfId="118" applyFont="1" applyBorder="1" applyAlignment="1">
      <alignment horizontal="center"/>
    </xf>
    <xf numFmtId="0" fontId="1" fillId="29" borderId="35" xfId="118" applyFont="1" applyBorder="1" applyAlignment="1">
      <alignment horizontal="center"/>
    </xf>
  </cellXfs>
  <cellStyles count="119">
    <cellStyle name="20% - Accent1 2" xfId="16"/>
    <cellStyle name="20% - Accent1 3" xfId="17"/>
    <cellStyle name="20% - Accent2 2" xfId="18"/>
    <cellStyle name="20% - Accent2 3" xfId="19"/>
    <cellStyle name="20% - Accent3 2" xfId="20"/>
    <cellStyle name="20% - Accent3 3" xfId="21"/>
    <cellStyle name="20% - Accent4 2" xfId="22"/>
    <cellStyle name="20% - Accent4 3" xfId="23"/>
    <cellStyle name="20% - Accent5 2" xfId="24"/>
    <cellStyle name="20% - Accent5 3" xfId="25"/>
    <cellStyle name="20% - Accent6 2" xfId="26"/>
    <cellStyle name="20% - Accent6 3" xfId="27"/>
    <cellStyle name="40% - Accent1 2" xfId="28"/>
    <cellStyle name="40% - Accent1 3" xfId="29"/>
    <cellStyle name="40% - Accent2 2" xfId="30"/>
    <cellStyle name="40% - Accent2 3" xfId="31"/>
    <cellStyle name="40% - Accent3 2" xfId="32"/>
    <cellStyle name="40% - Accent3 3" xfId="33"/>
    <cellStyle name="40% - Accent4 2" xfId="34"/>
    <cellStyle name="40% - Accent4 3" xfId="35"/>
    <cellStyle name="40% - Accent5 2" xfId="36"/>
    <cellStyle name="40% - Accent5 3" xfId="37"/>
    <cellStyle name="40% - Accent6 2" xfId="38"/>
    <cellStyle name="40% - Accent6 3" xfId="39"/>
    <cellStyle name="60% - Accent1 2" xfId="40"/>
    <cellStyle name="60% - Accent1 3" xfId="41"/>
    <cellStyle name="60% - Accent2 2" xfId="42"/>
    <cellStyle name="60% - Accent2 3" xfId="43"/>
    <cellStyle name="60% - Accent3 2" xfId="44"/>
    <cellStyle name="60% - Accent3 3" xfId="45"/>
    <cellStyle name="60% - Accent4 2" xfId="46"/>
    <cellStyle name="60% - Accent4 3" xfId="47"/>
    <cellStyle name="60% - Accent5 2" xfId="48"/>
    <cellStyle name="60% - Accent5 3" xfId="49"/>
    <cellStyle name="60% - Accent6 2" xfId="50"/>
    <cellStyle name="60% - Accent6 3" xfId="51"/>
    <cellStyle name="Accent1 2" xfId="52"/>
    <cellStyle name="Accent1 3" xfId="53"/>
    <cellStyle name="Accent2 2" xfId="54"/>
    <cellStyle name="Accent2 3" xfId="55"/>
    <cellStyle name="Accent3 2" xfId="56"/>
    <cellStyle name="Accent3 3" xfId="57"/>
    <cellStyle name="Accent4 2" xfId="58"/>
    <cellStyle name="Accent4 3" xfId="59"/>
    <cellStyle name="Accent5 2" xfId="60"/>
    <cellStyle name="Accent5 3" xfId="61"/>
    <cellStyle name="Accent6 2" xfId="62"/>
    <cellStyle name="Accent6 3" xfId="63"/>
    <cellStyle name="Bad 2" xfId="64"/>
    <cellStyle name="Bad 3" xfId="65"/>
    <cellStyle name="Calculation 2" xfId="66"/>
    <cellStyle name="Calculation 3" xfId="67"/>
    <cellStyle name="Check Cell 2" xfId="68"/>
    <cellStyle name="Check Cell 3" xfId="69"/>
    <cellStyle name="Comma 2" xfId="70"/>
    <cellStyle name="Comma 2 2" xfId="104"/>
    <cellStyle name="Currency" xfId="3" builtinId="4"/>
    <cellStyle name="Currency 10" xfId="115"/>
    <cellStyle name="Currency 2" xfId="11"/>
    <cellStyle name="Currency 2 2" xfId="105"/>
    <cellStyle name="Currency 3" xfId="7"/>
    <cellStyle name="Currency 3 2" xfId="114"/>
    <cellStyle name="Explanatory Text 2" xfId="71"/>
    <cellStyle name="Explanatory Text 3" xfId="72"/>
    <cellStyle name="Good 2" xfId="73"/>
    <cellStyle name="Good 3" xfId="74"/>
    <cellStyle name="Heading 1 2" xfId="75"/>
    <cellStyle name="Heading 1 3" xfId="76"/>
    <cellStyle name="Heading 2 2" xfId="77"/>
    <cellStyle name="Heading 2 3" xfId="78"/>
    <cellStyle name="Heading 3 2" xfId="79"/>
    <cellStyle name="Heading 3 3" xfId="80"/>
    <cellStyle name="Heading 4 2" xfId="81"/>
    <cellStyle name="Heading 4 3" xfId="82"/>
    <cellStyle name="Hyperlink 2" xfId="116"/>
    <cellStyle name="Input" xfId="118" builtinId="20"/>
    <cellStyle name="Input 2" xfId="83"/>
    <cellStyle name="Input 3" xfId="84"/>
    <cellStyle name="Linked Cell 2" xfId="85"/>
    <cellStyle name="Linked Cell 3" xfId="86"/>
    <cellStyle name="Neutral 2" xfId="87"/>
    <cellStyle name="Neutral 3" xfId="88"/>
    <cellStyle name="Normal" xfId="0" builtinId="0"/>
    <cellStyle name="Normal 2" xfId="9"/>
    <cellStyle name="Normal 2 2" xfId="89"/>
    <cellStyle name="Normal 2 3" xfId="6"/>
    <cellStyle name="Normal 2 3 2" xfId="106"/>
    <cellStyle name="Normal 2 3 3" xfId="90"/>
    <cellStyle name="Normal 2 4" xfId="103"/>
    <cellStyle name="Normal 2 5" xfId="113"/>
    <cellStyle name="Normal 3" xfId="13"/>
    <cellStyle name="Normal 3 2" xfId="91"/>
    <cellStyle name="Normal 4" xfId="12"/>
    <cellStyle name="Normal 4 2" xfId="108"/>
    <cellStyle name="Normal 5" xfId="2"/>
    <cellStyle name="Normal 5 2" xfId="5"/>
    <cellStyle name="Normal 5 2 2" xfId="110"/>
    <cellStyle name="Normal 5 3" xfId="15"/>
    <cellStyle name="Normal 5 4" xfId="109"/>
    <cellStyle name="Normal 5 5" xfId="117"/>
    <cellStyle name="Normal 6" xfId="4"/>
    <cellStyle name="Normal 6 2" xfId="107"/>
    <cellStyle name="Normal 6 3" xfId="92"/>
    <cellStyle name="Normal 7" xfId="14"/>
    <cellStyle name="Normal 8" xfId="1"/>
    <cellStyle name="Normal 9" xfId="111"/>
    <cellStyle name="Note 2" xfId="93"/>
    <cellStyle name="Note 3" xfId="94"/>
    <cellStyle name="Output 2" xfId="95"/>
    <cellStyle name="Output 3" xfId="96"/>
    <cellStyle name="Percent 2" xfId="8"/>
    <cellStyle name="Percent 2 2" xfId="10"/>
    <cellStyle name="Percent 3" xfId="112"/>
    <cellStyle name="Title 2" xfId="97"/>
    <cellStyle name="Title 3" xfId="98"/>
    <cellStyle name="Total 2" xfId="99"/>
    <cellStyle name="Total 3" xfId="100"/>
    <cellStyle name="Warning Text 2" xfId="101"/>
    <cellStyle name="Warning Text 3" xfId="102"/>
  </cellStyles>
  <dxfs count="3">
    <dxf>
      <fill>
        <patternFill>
          <bgColor rgb="FFC6D9F0"/>
        </patternFill>
      </fill>
    </dxf>
    <dxf>
      <font>
        <b/>
        <color rgb="FFFFFFFF"/>
      </font>
      <fill>
        <patternFill>
          <bgColor rgb="FF568FD4"/>
        </patternFill>
      </fill>
      <border>
        <left/>
        <right/>
        <top/>
        <bottom style="medium">
          <color rgb="FF568FD4"/>
        </bottom>
      </border>
    </dxf>
    <dxf>
      <font>
        <color rgb="FF0C0C0C"/>
      </font>
      <border>
        <left/>
        <right/>
        <top style="thick">
          <color rgb="FFFFFFFF"/>
        </top>
        <bottom/>
      </border>
    </dxf>
  </dxfs>
  <tableStyles count="1" defaultTableStyle="TableStyleMedium2" defaultPivotStyle="PivotStyleLight16">
    <tableStyle name="Simple Monthly Budget" pivot="0" count="3">
      <tableStyleElement type="wholeTable" dxfId="2"/>
      <tableStyleElement type="headerRow" dxfId="1"/>
      <tableStyleElement type="secondRowStripe" dxfId="0"/>
    </tableStyle>
  </tableStyles>
  <colors>
    <mruColors>
      <color rgb="FF7276BC"/>
      <color rgb="FFF09156"/>
      <color rgb="FF97EDFB"/>
      <color rgb="FFA2F8D9"/>
      <color rgb="FF2FB0C1"/>
      <color rgb="FF009EA2"/>
      <color rgb="FF7DB5E7"/>
      <color rgb="FF838CE1"/>
      <color rgb="FFC79DC4"/>
      <color rgb="FF9D59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rgbClr val="FF0000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accent6">
                    <a:lumMod val="40000"/>
                    <a:lumOff val="60000"/>
                  </a:schemeClr>
                </a:solidFill>
              </a:rPr>
              <a:t>COST ANALYSIS GRAPH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'[1]GENERAL SUMMARY'!$B$11:$B$23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'[1]GENERAL SUMMARY'!$C$11:$C$23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64-4E07-83CE-6883453999CB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'[1]GENERAL SUMMARY'!$B$11:$B$23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'[1]GENERAL SUMMARY'!$D$11:$D$23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64-4E07-83CE-6883453999CB}"/>
            </c:ext>
          </c:extLst>
        </c:ser>
        <c:ser>
          <c:idx val="2"/>
          <c:order val="2"/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'[1]GENERAL SUMMARY'!$B$11:$B$23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'[1]GENERAL SUMMARY'!$E$11:$E$23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64-4E07-83CE-6883453999CB}"/>
            </c:ext>
          </c:extLst>
        </c:ser>
        <c:ser>
          <c:idx val="3"/>
          <c:order val="3"/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'[1]GENERAL SUMMARY'!$B$11:$B$23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'[1]GENERAL SUMMARY'!$F$11:$F$23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64-4E07-83CE-6883453999CB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'[1]GENERAL SUMMARY'!$B$11:$B$23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'[1]GENERAL SUMMARY'!$G$11:$G$23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64-4E07-83CE-6883453999CB}"/>
            </c:ext>
          </c:extLst>
        </c:ser>
        <c:ser>
          <c:idx val="5"/>
          <c:order val="5"/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'[1]GENERAL SUMMARY'!$B$11:$B$23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'[1]GENERAL SUMMARY'!$H$11:$H$23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F64-4E07-83CE-688345399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85438976"/>
        <c:axId val="187699968"/>
      </c:barChart>
      <c:catAx>
        <c:axId val="1854389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ctr" rtl="0">
                  <a:defRPr lang="en-US" sz="1200" b="1" i="0" u="none" strike="noStrike" kern="1200" cap="all" baseline="0">
                    <a:solidFill>
                      <a:sysClr val="window" lastClr="FFFFFF">
                        <a:lumMod val="8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u="none" strike="noStrike" kern="1200" cap="all" baseline="0">
                    <a:solidFill>
                      <a:sysClr val="window" lastClr="FFFFFF">
                        <a:lumMod val="85000"/>
                      </a:sysClr>
                    </a:solidFill>
                    <a:latin typeface="+mn-lt"/>
                    <a:ea typeface="+mn-ea"/>
                    <a:cs typeface="+mn-cs"/>
                  </a:rPr>
                  <a:t>TRADES</a:t>
                </a:r>
              </a:p>
            </c:rich>
          </c:tx>
          <c:layout>
            <c:manualLayout>
              <c:xMode val="edge"/>
              <c:yMode val="edge"/>
              <c:x val="0.48391055908130864"/>
              <c:y val="0.78541683015800912"/>
            </c:manualLayout>
          </c:layout>
          <c:overlay val="0"/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699968"/>
        <c:crosses val="autoZero"/>
        <c:auto val="1"/>
        <c:lblAlgn val="ctr"/>
        <c:lblOffset val="100"/>
        <c:noMultiLvlLbl val="0"/>
      </c:catAx>
      <c:valAx>
        <c:axId val="187699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en-US" sz="1200" b="1" i="0" u="none" strike="noStrike" kern="1200" cap="all" baseline="0">
                    <a:solidFill>
                      <a:sysClr val="window" lastClr="FFFFFF">
                        <a:lumMod val="8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u="none" strike="noStrike" kern="1200" cap="all" baseline="0">
                    <a:solidFill>
                      <a:sysClr val="window" lastClr="FFFFFF">
                        <a:lumMod val="85000"/>
                      </a:sysClr>
                    </a:solidFill>
                    <a:latin typeface="+mn-lt"/>
                    <a:ea typeface="+mn-ea"/>
                    <a:cs typeface="+mn-cs"/>
                  </a:rPr>
                  <a:t>TRADE COST</a:t>
                </a:r>
              </a:p>
            </c:rich>
          </c:tx>
          <c:layout>
            <c:manualLayout>
              <c:xMode val="edge"/>
              <c:yMode val="edge"/>
              <c:x val="2.169482161396509E-2"/>
              <c:y val="0.23717942341254969"/>
            </c:manualLayout>
          </c:layout>
          <c:overlay val="0"/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438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965201</xdr:colOff>
      <xdr:row>2</xdr:row>
      <xdr:rowOff>67734</xdr:rowOff>
    </xdr:from>
    <xdr:to>
      <xdr:col>17</xdr:col>
      <xdr:colOff>250536</xdr:colOff>
      <xdr:row>9</xdr:row>
      <xdr:rowOff>211672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82334" y="541867"/>
          <a:ext cx="2468802" cy="17018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590550</xdr:colOff>
      <xdr:row>1</xdr:row>
      <xdr:rowOff>28575</xdr:rowOff>
    </xdr:from>
    <xdr:to>
      <xdr:col>21</xdr:col>
      <xdr:colOff>420469</xdr:colOff>
      <xdr:row>16</xdr:row>
      <xdr:rowOff>161925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67EAC6B-B207-47E1-B0DB-7CA7FB5C48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297180</xdr:colOff>
      <xdr:row>1</xdr:row>
      <xdr:rowOff>99060</xdr:rowOff>
    </xdr:from>
    <xdr:to>
      <xdr:col>9</xdr:col>
      <xdr:colOff>906780</xdr:colOff>
      <xdr:row>7</xdr:row>
      <xdr:rowOff>152102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3740" y="327660"/>
          <a:ext cx="1699260" cy="11503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PE.-Estimate-Sample-Sheet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SUMMARY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6"/>
  <sheetViews>
    <sheetView tabSelected="1" zoomScale="90" zoomScaleNormal="90" workbookViewId="0">
      <pane ySplit="15" topLeftCell="A16" activePane="bottomLeft" state="frozen"/>
      <selection activeCell="B1" sqref="B1"/>
      <selection pane="bottomLeft" activeCell="A2" sqref="A2:R2"/>
    </sheetView>
  </sheetViews>
  <sheetFormatPr defaultRowHeight="15.6" x14ac:dyDescent="0.3"/>
  <cols>
    <col min="1" max="1" width="8.44140625" customWidth="1"/>
    <col min="2" max="2" width="10.88671875" customWidth="1"/>
    <col min="3" max="3" width="10.109375" customWidth="1"/>
    <col min="4" max="4" width="10.6640625" customWidth="1"/>
    <col min="5" max="5" width="55.5546875" style="124" customWidth="1"/>
    <col min="6" max="6" width="11" style="125" customWidth="1"/>
    <col min="7" max="7" width="10.33203125" style="125" customWidth="1"/>
    <col min="8" max="8" width="12.44140625" style="125" customWidth="1"/>
    <col min="9" max="9" width="7.6640625" style="125" customWidth="1"/>
    <col min="10" max="10" width="13.88671875" style="125" customWidth="1"/>
    <col min="11" max="11" width="14.44140625" style="125" customWidth="1"/>
    <col min="12" max="12" width="11.88671875" style="125" customWidth="1"/>
    <col min="13" max="13" width="15.109375" style="125" customWidth="1"/>
    <col min="14" max="16" width="16.44140625" style="125" customWidth="1"/>
    <col min="17" max="17" width="13.5546875" style="125" customWidth="1"/>
    <col min="18" max="18" width="12.44140625" style="125" customWidth="1"/>
  </cols>
  <sheetData>
    <row r="1" spans="1:18" x14ac:dyDescent="0.3">
      <c r="A1" s="55"/>
      <c r="B1" s="56"/>
      <c r="C1" s="56"/>
      <c r="D1" s="57"/>
      <c r="E1" s="119"/>
      <c r="F1" s="94"/>
      <c r="G1" s="94"/>
      <c r="H1" s="94"/>
      <c r="I1" s="95"/>
      <c r="J1" s="95"/>
      <c r="K1" s="96"/>
      <c r="L1" s="95"/>
      <c r="M1" s="96"/>
      <c r="N1" s="96"/>
      <c r="O1" s="96"/>
      <c r="P1" s="96"/>
      <c r="Q1" s="94"/>
      <c r="R1" s="97"/>
    </row>
    <row r="2" spans="1:18" ht="21" customHeight="1" x14ac:dyDescent="0.3">
      <c r="A2" s="175" t="s">
        <v>23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</row>
    <row r="3" spans="1:18" ht="17.399999999999999" x14ac:dyDescent="0.3">
      <c r="A3" s="58"/>
      <c r="B3" s="35"/>
      <c r="C3" s="35"/>
      <c r="D3" s="34"/>
      <c r="E3" s="33"/>
      <c r="F3" s="36"/>
      <c r="G3" s="53"/>
      <c r="H3" s="53"/>
      <c r="I3" s="54"/>
      <c r="J3" s="78"/>
      <c r="K3" s="93"/>
      <c r="L3" s="78"/>
      <c r="M3" s="54"/>
      <c r="N3" s="54"/>
      <c r="O3" s="54"/>
      <c r="P3" s="54"/>
      <c r="Q3" s="54"/>
      <c r="R3" s="59"/>
    </row>
    <row r="4" spans="1:18" ht="18.600000000000001" customHeight="1" x14ac:dyDescent="0.3">
      <c r="A4" s="58"/>
      <c r="B4" s="35"/>
      <c r="C4" s="35"/>
      <c r="D4" s="34"/>
      <c r="E4" s="39" t="s">
        <v>0</v>
      </c>
      <c r="F4" s="36"/>
      <c r="G4" s="36"/>
      <c r="H4" s="36"/>
      <c r="I4" s="36"/>
      <c r="J4" s="36"/>
      <c r="K4" s="91"/>
      <c r="L4" s="36"/>
      <c r="M4" s="37"/>
      <c r="N4" s="37"/>
      <c r="O4" s="37"/>
      <c r="P4" s="37"/>
      <c r="Q4" s="38"/>
      <c r="R4" s="60"/>
    </row>
    <row r="5" spans="1:18" ht="17.399999999999999" x14ac:dyDescent="0.3">
      <c r="A5" s="58"/>
      <c r="B5" s="35"/>
      <c r="C5" s="35"/>
      <c r="D5" s="34"/>
      <c r="E5" s="1" t="s">
        <v>1</v>
      </c>
      <c r="F5" s="36"/>
      <c r="G5" s="183"/>
      <c r="H5" s="183"/>
      <c r="I5" s="184"/>
      <c r="J5" s="184"/>
      <c r="K5" s="184"/>
      <c r="L5" s="184"/>
      <c r="M5" s="184"/>
      <c r="N5" s="184"/>
      <c r="O5" s="184"/>
      <c r="P5" s="184"/>
      <c r="Q5" s="184"/>
      <c r="R5" s="185"/>
    </row>
    <row r="6" spans="1:18" ht="17.399999999999999" x14ac:dyDescent="0.3">
      <c r="A6" s="58"/>
      <c r="B6" s="35"/>
      <c r="C6" s="35"/>
      <c r="D6" s="34"/>
      <c r="E6" s="1" t="s">
        <v>2</v>
      </c>
      <c r="F6" s="36"/>
      <c r="G6" s="53"/>
      <c r="H6" s="53"/>
      <c r="I6" s="54"/>
      <c r="J6" s="78"/>
      <c r="K6" s="93"/>
      <c r="L6" s="78"/>
      <c r="M6" s="54"/>
      <c r="N6" s="54"/>
      <c r="O6" s="54"/>
      <c r="P6" s="54"/>
      <c r="Q6" s="54"/>
      <c r="R6" s="59"/>
    </row>
    <row r="7" spans="1:18" ht="17.399999999999999" x14ac:dyDescent="0.3">
      <c r="A7" s="58"/>
      <c r="B7" s="35"/>
      <c r="C7" s="35"/>
      <c r="D7" s="34"/>
      <c r="E7" s="1" t="s">
        <v>3</v>
      </c>
      <c r="F7" s="36"/>
      <c r="G7" s="183"/>
      <c r="H7" s="183"/>
      <c r="I7" s="184"/>
      <c r="J7" s="184"/>
      <c r="K7" s="184"/>
      <c r="L7" s="184"/>
      <c r="M7" s="184"/>
      <c r="N7" s="184"/>
      <c r="O7" s="184"/>
      <c r="P7" s="184"/>
      <c r="Q7" s="184"/>
      <c r="R7" s="185"/>
    </row>
    <row r="8" spans="1:18" ht="17.399999999999999" x14ac:dyDescent="0.3">
      <c r="A8" s="58"/>
      <c r="B8" s="35"/>
      <c r="C8" s="35"/>
      <c r="D8" s="34"/>
      <c r="E8" s="1" t="s">
        <v>4</v>
      </c>
      <c r="F8" s="36"/>
      <c r="G8" s="183"/>
      <c r="H8" s="183"/>
      <c r="I8" s="184"/>
      <c r="J8" s="184"/>
      <c r="K8" s="184"/>
      <c r="L8" s="184"/>
      <c r="M8" s="184"/>
      <c r="N8" s="184"/>
      <c r="O8" s="184"/>
      <c r="P8" s="184"/>
      <c r="Q8" s="184"/>
      <c r="R8" s="185"/>
    </row>
    <row r="9" spans="1:18" ht="17.399999999999999" x14ac:dyDescent="0.3">
      <c r="A9" s="58"/>
      <c r="B9" s="35"/>
      <c r="C9" s="35"/>
      <c r="D9" s="34"/>
      <c r="E9" s="33"/>
      <c r="F9" s="36"/>
      <c r="G9" s="53"/>
      <c r="H9" s="53"/>
      <c r="I9" s="54"/>
      <c r="J9" s="78"/>
      <c r="K9" s="93"/>
      <c r="L9" s="78"/>
      <c r="M9" s="54"/>
      <c r="N9" s="54"/>
      <c r="O9" s="54"/>
      <c r="P9" s="54"/>
      <c r="Q9" s="54"/>
      <c r="R9" s="59"/>
    </row>
    <row r="10" spans="1:18" ht="17.399999999999999" x14ac:dyDescent="0.3">
      <c r="A10" s="58"/>
      <c r="B10" s="35"/>
      <c r="C10" s="35"/>
      <c r="D10" s="34"/>
      <c r="E10" s="33"/>
      <c r="F10" s="36"/>
      <c r="G10" s="53"/>
      <c r="H10" s="53"/>
      <c r="I10" s="54"/>
      <c r="J10" s="78"/>
      <c r="K10" s="93"/>
      <c r="L10" s="78"/>
      <c r="M10" s="54"/>
      <c r="N10" s="54"/>
      <c r="O10" s="54"/>
      <c r="P10" s="54"/>
      <c r="Q10" s="54"/>
      <c r="R10" s="59"/>
    </row>
    <row r="11" spans="1:18" ht="14.4" customHeight="1" x14ac:dyDescent="0.3">
      <c r="A11" s="186"/>
      <c r="B11" s="186"/>
      <c r="C11" s="186"/>
      <c r="D11" s="186"/>
      <c r="E11" s="186"/>
      <c r="F11" s="186"/>
      <c r="G11" s="186"/>
      <c r="H11" s="186"/>
      <c r="I11" s="186"/>
      <c r="J11" s="186"/>
      <c r="K11" s="186"/>
      <c r="L11" s="186"/>
      <c r="M11" s="186"/>
      <c r="N11" s="186"/>
      <c r="O11" s="186"/>
      <c r="P11" s="186"/>
      <c r="Q11" s="186"/>
      <c r="R11" s="186"/>
    </row>
    <row r="12" spans="1:18" ht="15.6" customHeight="1" x14ac:dyDescent="0.3">
      <c r="A12" s="58"/>
      <c r="B12" s="35"/>
      <c r="C12" s="35"/>
      <c r="D12" s="34"/>
      <c r="E12" s="176" t="s">
        <v>98</v>
      </c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7"/>
    </row>
    <row r="13" spans="1:18" ht="15.6" customHeight="1" x14ac:dyDescent="0.3">
      <c r="A13" s="58"/>
      <c r="B13" s="35"/>
      <c r="C13" s="35"/>
      <c r="D13" s="34"/>
      <c r="E13" s="176"/>
      <c r="F13" s="176"/>
      <c r="G13" s="176"/>
      <c r="H13" s="176"/>
      <c r="I13" s="176"/>
      <c r="J13" s="176"/>
      <c r="K13" s="176"/>
      <c r="L13" s="176"/>
      <c r="M13" s="176"/>
      <c r="N13" s="176"/>
      <c r="O13" s="176"/>
      <c r="P13" s="176"/>
      <c r="Q13" s="176"/>
      <c r="R13" s="177"/>
    </row>
    <row r="14" spans="1:18" x14ac:dyDescent="0.3">
      <c r="A14" s="61"/>
      <c r="B14" s="41"/>
      <c r="C14" s="41"/>
      <c r="D14" s="40"/>
      <c r="E14" s="42"/>
      <c r="F14" s="43"/>
      <c r="G14" s="43"/>
      <c r="H14" s="43"/>
      <c r="I14" s="43"/>
      <c r="J14" s="43"/>
      <c r="K14" s="111"/>
      <c r="L14" s="43"/>
      <c r="M14" s="44"/>
      <c r="N14" s="178">
        <f ca="1">TODAY()</f>
        <v>45680</v>
      </c>
      <c r="O14" s="178"/>
      <c r="P14" s="178"/>
      <c r="Q14" s="178"/>
      <c r="R14" s="179"/>
    </row>
    <row r="15" spans="1:18" ht="44.1" customHeight="1" x14ac:dyDescent="0.3">
      <c r="A15" s="157" t="s">
        <v>5</v>
      </c>
      <c r="B15" s="157" t="s">
        <v>6</v>
      </c>
      <c r="C15" s="157" t="s">
        <v>26</v>
      </c>
      <c r="D15" s="157" t="s">
        <v>7</v>
      </c>
      <c r="E15" s="157" t="s">
        <v>8</v>
      </c>
      <c r="F15" s="157" t="s">
        <v>9</v>
      </c>
      <c r="G15" s="157" t="s">
        <v>10</v>
      </c>
      <c r="H15" s="157" t="s">
        <v>11</v>
      </c>
      <c r="I15" s="157" t="s">
        <v>12</v>
      </c>
      <c r="J15" s="157" t="s">
        <v>41</v>
      </c>
      <c r="K15" s="157" t="s">
        <v>43</v>
      </c>
      <c r="L15" s="157" t="s">
        <v>42</v>
      </c>
      <c r="M15" s="157" t="s">
        <v>13</v>
      </c>
      <c r="N15" s="157" t="s">
        <v>14</v>
      </c>
      <c r="O15" s="157" t="s">
        <v>24</v>
      </c>
      <c r="P15" s="157" t="s">
        <v>25</v>
      </c>
      <c r="Q15" s="157" t="s">
        <v>15</v>
      </c>
      <c r="R15" s="157" t="s">
        <v>16</v>
      </c>
    </row>
    <row r="16" spans="1:18" ht="17.399999999999999" x14ac:dyDescent="0.3">
      <c r="A16" s="62"/>
      <c r="B16" s="2"/>
      <c r="C16" s="2"/>
      <c r="D16" s="3">
        <v>10000</v>
      </c>
      <c r="E16" s="4" t="s">
        <v>27</v>
      </c>
      <c r="F16" s="4"/>
      <c r="G16" s="4"/>
      <c r="H16" s="4"/>
      <c r="I16" s="5"/>
      <c r="J16" s="5"/>
      <c r="K16" s="99"/>
      <c r="L16" s="5"/>
      <c r="M16" s="5"/>
      <c r="N16" s="5"/>
      <c r="O16" s="5"/>
      <c r="P16" s="5"/>
      <c r="Q16" s="6"/>
      <c r="R16" s="63"/>
    </row>
    <row r="17" spans="1:18" x14ac:dyDescent="0.3">
      <c r="A17" s="64">
        <f>IF(F17="","", COUNTA($F17:F$17))</f>
        <v>1</v>
      </c>
      <c r="B17" s="7"/>
      <c r="C17" s="7"/>
      <c r="D17" s="8"/>
      <c r="E17" s="121" t="s">
        <v>45</v>
      </c>
      <c r="F17" s="87">
        <v>1</v>
      </c>
      <c r="G17" s="105">
        <v>0</v>
      </c>
      <c r="H17" s="87">
        <f t="shared" ref="H17:H25" si="0">F17*(1+G17)</f>
        <v>1</v>
      </c>
      <c r="I17" s="87" t="s">
        <v>38</v>
      </c>
      <c r="J17" s="117" t="s">
        <v>44</v>
      </c>
      <c r="K17" s="117" t="s">
        <v>44</v>
      </c>
      <c r="L17" s="118">
        <v>0</v>
      </c>
      <c r="M17" s="100">
        <v>0</v>
      </c>
      <c r="N17" s="100">
        <v>0</v>
      </c>
      <c r="O17" s="100">
        <f t="shared" ref="O17:O25" si="1">H17*M17</f>
        <v>0</v>
      </c>
      <c r="P17" s="100">
        <f t="shared" ref="P17:P25" si="2">H17*N17</f>
        <v>0</v>
      </c>
      <c r="Q17" s="101">
        <f>O17+P17</f>
        <v>0</v>
      </c>
      <c r="R17" s="107"/>
    </row>
    <row r="18" spans="1:18" x14ac:dyDescent="0.3">
      <c r="A18" s="64">
        <f>IF(F18="","", COUNTA($F$17:F18))</f>
        <v>2</v>
      </c>
      <c r="B18" s="7"/>
      <c r="C18" s="7"/>
      <c r="D18" s="8"/>
      <c r="E18" s="121" t="s">
        <v>46</v>
      </c>
      <c r="F18" s="87">
        <v>1</v>
      </c>
      <c r="G18" s="105">
        <v>0</v>
      </c>
      <c r="H18" s="87">
        <f t="shared" si="0"/>
        <v>1</v>
      </c>
      <c r="I18" s="87" t="s">
        <v>38</v>
      </c>
      <c r="J18" s="117" t="s">
        <v>44</v>
      </c>
      <c r="K18" s="117" t="s">
        <v>44</v>
      </c>
      <c r="L18" s="118">
        <v>0</v>
      </c>
      <c r="M18" s="100">
        <v>0</v>
      </c>
      <c r="N18" s="100">
        <v>0</v>
      </c>
      <c r="O18" s="100">
        <f t="shared" si="1"/>
        <v>0</v>
      </c>
      <c r="P18" s="100">
        <f t="shared" si="2"/>
        <v>0</v>
      </c>
      <c r="Q18" s="101">
        <f t="shared" ref="Q18:Q25" si="3">O18+P18</f>
        <v>0</v>
      </c>
      <c r="R18" s="107"/>
    </row>
    <row r="19" spans="1:18" x14ac:dyDescent="0.3">
      <c r="A19" s="64">
        <f>IF(F19="","", COUNTA($F$17:F19))</f>
        <v>3</v>
      </c>
      <c r="B19" s="7"/>
      <c r="C19" s="7"/>
      <c r="D19" s="8"/>
      <c r="E19" s="121" t="s">
        <v>47</v>
      </c>
      <c r="F19" s="87">
        <v>1</v>
      </c>
      <c r="G19" s="105">
        <v>0</v>
      </c>
      <c r="H19" s="87">
        <f t="shared" si="0"/>
        <v>1</v>
      </c>
      <c r="I19" s="87" t="s">
        <v>38</v>
      </c>
      <c r="J19" s="117" t="s">
        <v>44</v>
      </c>
      <c r="K19" s="117" t="s">
        <v>44</v>
      </c>
      <c r="L19" s="118">
        <v>0</v>
      </c>
      <c r="M19" s="100">
        <v>0</v>
      </c>
      <c r="N19" s="100">
        <v>0</v>
      </c>
      <c r="O19" s="100">
        <f t="shared" si="1"/>
        <v>0</v>
      </c>
      <c r="P19" s="100">
        <f t="shared" si="2"/>
        <v>0</v>
      </c>
      <c r="Q19" s="101">
        <f t="shared" si="3"/>
        <v>0</v>
      </c>
      <c r="R19" s="107"/>
    </row>
    <row r="20" spans="1:18" x14ac:dyDescent="0.3">
      <c r="A20" s="64">
        <f>IF(F20="","", COUNTA($F$17:F20))</f>
        <v>4</v>
      </c>
      <c r="B20" s="7"/>
      <c r="C20" s="7"/>
      <c r="D20" s="8"/>
      <c r="E20" s="121" t="s">
        <v>48</v>
      </c>
      <c r="F20" s="87">
        <v>1</v>
      </c>
      <c r="G20" s="105">
        <v>0</v>
      </c>
      <c r="H20" s="87">
        <f t="shared" si="0"/>
        <v>1</v>
      </c>
      <c r="I20" s="87" t="s">
        <v>38</v>
      </c>
      <c r="J20" s="117" t="s">
        <v>44</v>
      </c>
      <c r="K20" s="117" t="s">
        <v>44</v>
      </c>
      <c r="L20" s="118">
        <v>0</v>
      </c>
      <c r="M20" s="100">
        <v>0</v>
      </c>
      <c r="N20" s="100">
        <v>0</v>
      </c>
      <c r="O20" s="100">
        <f t="shared" si="1"/>
        <v>0</v>
      </c>
      <c r="P20" s="100">
        <f t="shared" si="2"/>
        <v>0</v>
      </c>
      <c r="Q20" s="101">
        <f t="shared" si="3"/>
        <v>0</v>
      </c>
      <c r="R20" s="107"/>
    </row>
    <row r="21" spans="1:18" x14ac:dyDescent="0.3">
      <c r="A21" s="64">
        <f>IF(F21="","", COUNTA($F$17:F21))</f>
        <v>5</v>
      </c>
      <c r="B21" s="7"/>
      <c r="C21" s="7"/>
      <c r="D21" s="8"/>
      <c r="E21" s="121" t="s">
        <v>49</v>
      </c>
      <c r="F21" s="87">
        <v>1</v>
      </c>
      <c r="G21" s="105">
        <v>0</v>
      </c>
      <c r="H21" s="87">
        <f t="shared" si="0"/>
        <v>1</v>
      </c>
      <c r="I21" s="87" t="s">
        <v>38</v>
      </c>
      <c r="J21" s="117" t="s">
        <v>44</v>
      </c>
      <c r="K21" s="117" t="s">
        <v>44</v>
      </c>
      <c r="L21" s="118">
        <v>0</v>
      </c>
      <c r="M21" s="100">
        <v>0</v>
      </c>
      <c r="N21" s="100">
        <v>0</v>
      </c>
      <c r="O21" s="100">
        <f t="shared" si="1"/>
        <v>0</v>
      </c>
      <c r="P21" s="100">
        <f t="shared" si="2"/>
        <v>0</v>
      </c>
      <c r="Q21" s="101">
        <f t="shared" si="3"/>
        <v>0</v>
      </c>
      <c r="R21" s="107"/>
    </row>
    <row r="22" spans="1:18" x14ac:dyDescent="0.3">
      <c r="A22" s="64">
        <f>IF(F22="","", COUNTA($F$17:F22))</f>
        <v>6</v>
      </c>
      <c r="B22" s="7"/>
      <c r="C22" s="7"/>
      <c r="D22" s="8"/>
      <c r="E22" s="121" t="s">
        <v>50</v>
      </c>
      <c r="F22" s="87">
        <v>1</v>
      </c>
      <c r="G22" s="105">
        <v>0</v>
      </c>
      <c r="H22" s="87">
        <f t="shared" si="0"/>
        <v>1</v>
      </c>
      <c r="I22" s="87" t="s">
        <v>38</v>
      </c>
      <c r="J22" s="117" t="s">
        <v>44</v>
      </c>
      <c r="K22" s="117" t="s">
        <v>44</v>
      </c>
      <c r="L22" s="118">
        <v>0</v>
      </c>
      <c r="M22" s="100">
        <v>0</v>
      </c>
      <c r="N22" s="100">
        <v>0</v>
      </c>
      <c r="O22" s="100">
        <f t="shared" si="1"/>
        <v>0</v>
      </c>
      <c r="P22" s="100">
        <f t="shared" si="2"/>
        <v>0</v>
      </c>
      <c r="Q22" s="101">
        <f t="shared" si="3"/>
        <v>0</v>
      </c>
      <c r="R22" s="107"/>
    </row>
    <row r="23" spans="1:18" x14ac:dyDescent="0.3">
      <c r="A23" s="64">
        <f>IF(F23="","", COUNTA($F$17:F23))</f>
        <v>7</v>
      </c>
      <c r="B23" s="7"/>
      <c r="C23" s="7"/>
      <c r="D23" s="8"/>
      <c r="E23" s="121" t="s">
        <v>51</v>
      </c>
      <c r="F23" s="87">
        <v>1</v>
      </c>
      <c r="G23" s="105">
        <v>0</v>
      </c>
      <c r="H23" s="87">
        <f t="shared" si="0"/>
        <v>1</v>
      </c>
      <c r="I23" s="87" t="s">
        <v>38</v>
      </c>
      <c r="J23" s="117" t="s">
        <v>44</v>
      </c>
      <c r="K23" s="117" t="s">
        <v>44</v>
      </c>
      <c r="L23" s="118">
        <v>0</v>
      </c>
      <c r="M23" s="100">
        <v>0</v>
      </c>
      <c r="N23" s="100">
        <v>0</v>
      </c>
      <c r="O23" s="100">
        <f t="shared" si="1"/>
        <v>0</v>
      </c>
      <c r="P23" s="100">
        <f t="shared" si="2"/>
        <v>0</v>
      </c>
      <c r="Q23" s="101">
        <f t="shared" si="3"/>
        <v>0</v>
      </c>
      <c r="R23" s="107"/>
    </row>
    <row r="24" spans="1:18" x14ac:dyDescent="0.3">
      <c r="A24" s="64">
        <f>IF(F24="","", COUNTA($F$17:F24))</f>
        <v>8</v>
      </c>
      <c r="B24" s="7"/>
      <c r="C24" s="7"/>
      <c r="D24" s="8"/>
      <c r="E24" s="121" t="s">
        <v>52</v>
      </c>
      <c r="F24" s="87">
        <v>1</v>
      </c>
      <c r="G24" s="105">
        <v>0</v>
      </c>
      <c r="H24" s="87">
        <f t="shared" si="0"/>
        <v>1</v>
      </c>
      <c r="I24" s="87" t="s">
        <v>38</v>
      </c>
      <c r="J24" s="117" t="s">
        <v>44</v>
      </c>
      <c r="K24" s="117" t="s">
        <v>44</v>
      </c>
      <c r="L24" s="118">
        <v>0</v>
      </c>
      <c r="M24" s="100">
        <v>0</v>
      </c>
      <c r="N24" s="100">
        <v>0</v>
      </c>
      <c r="O24" s="100">
        <f t="shared" si="1"/>
        <v>0</v>
      </c>
      <c r="P24" s="100">
        <f t="shared" si="2"/>
        <v>0</v>
      </c>
      <c r="Q24" s="101">
        <f t="shared" si="3"/>
        <v>0</v>
      </c>
      <c r="R24" s="107"/>
    </row>
    <row r="25" spans="1:18" x14ac:dyDescent="0.3">
      <c r="A25" s="64">
        <f>IF(F25="","", COUNTA($F$17:F25))</f>
        <v>9</v>
      </c>
      <c r="B25" s="7"/>
      <c r="C25" s="7"/>
      <c r="D25" s="8"/>
      <c r="E25" s="121" t="s">
        <v>53</v>
      </c>
      <c r="F25" s="87">
        <v>1</v>
      </c>
      <c r="G25" s="105">
        <v>0</v>
      </c>
      <c r="H25" s="87">
        <f t="shared" si="0"/>
        <v>1</v>
      </c>
      <c r="I25" s="87" t="s">
        <v>38</v>
      </c>
      <c r="J25" s="117" t="s">
        <v>44</v>
      </c>
      <c r="K25" s="117" t="s">
        <v>44</v>
      </c>
      <c r="L25" s="118">
        <v>0</v>
      </c>
      <c r="M25" s="100">
        <v>0</v>
      </c>
      <c r="N25" s="100">
        <v>0</v>
      </c>
      <c r="O25" s="100">
        <f t="shared" si="1"/>
        <v>0</v>
      </c>
      <c r="P25" s="100">
        <f t="shared" si="2"/>
        <v>0</v>
      </c>
      <c r="Q25" s="101">
        <f t="shared" si="3"/>
        <v>0</v>
      </c>
      <c r="R25" s="107"/>
    </row>
    <row r="26" spans="1:18" x14ac:dyDescent="0.3">
      <c r="A26" s="64"/>
      <c r="B26" s="7"/>
      <c r="C26" s="7"/>
      <c r="D26" s="8"/>
      <c r="E26" s="9"/>
      <c r="F26" s="10"/>
      <c r="G26" s="10"/>
      <c r="H26" s="11"/>
      <c r="I26" s="10"/>
      <c r="J26" s="71"/>
      <c r="K26" s="100"/>
      <c r="L26" s="10"/>
      <c r="M26" s="12"/>
      <c r="N26" s="12"/>
      <c r="O26" s="12"/>
      <c r="P26" s="12"/>
      <c r="Q26" s="13"/>
      <c r="R26" s="66"/>
    </row>
    <row r="27" spans="1:18" ht="17.399999999999999" x14ac:dyDescent="0.3">
      <c r="A27" s="67"/>
      <c r="B27" s="14"/>
      <c r="C27" s="14"/>
      <c r="D27" s="15"/>
      <c r="E27" s="158" t="s">
        <v>28</v>
      </c>
      <c r="F27" s="16"/>
      <c r="G27" s="16"/>
      <c r="H27" s="17"/>
      <c r="I27" s="16"/>
      <c r="J27" s="16"/>
      <c r="K27" s="158">
        <f>SUM(K17:K26)</f>
        <v>0</v>
      </c>
      <c r="L27" s="16"/>
      <c r="M27" s="18"/>
      <c r="N27" s="18"/>
      <c r="O27" s="159">
        <f>SUM(O17:O26)</f>
        <v>0</v>
      </c>
      <c r="P27" s="159">
        <f>SUM(P17:P26)</f>
        <v>0</v>
      </c>
      <c r="Q27" s="19"/>
      <c r="R27" s="159">
        <f>SUM(Q17:Q26)</f>
        <v>0</v>
      </c>
    </row>
    <row r="28" spans="1:18" x14ac:dyDescent="0.3">
      <c r="A28" s="68"/>
      <c r="B28" s="20"/>
      <c r="C28" s="20"/>
      <c r="D28" s="21"/>
      <c r="E28" s="22"/>
      <c r="F28" s="23"/>
      <c r="G28" s="23"/>
      <c r="H28" s="24"/>
      <c r="I28" s="23"/>
      <c r="J28" s="23"/>
      <c r="K28" s="103"/>
      <c r="L28" s="23"/>
      <c r="M28" s="25"/>
      <c r="N28" s="25"/>
      <c r="O28" s="25"/>
      <c r="P28" s="25"/>
      <c r="Q28" s="26"/>
      <c r="R28" s="69"/>
    </row>
    <row r="29" spans="1:18" ht="17.399999999999999" x14ac:dyDescent="0.3">
      <c r="A29" s="2" t="str">
        <f>IF(F29="","", COUNTA($F$17:F29))</f>
        <v/>
      </c>
      <c r="B29" s="2"/>
      <c r="C29" s="2"/>
      <c r="D29" s="3">
        <v>100000</v>
      </c>
      <c r="E29" s="4" t="s">
        <v>17</v>
      </c>
      <c r="F29" s="4"/>
      <c r="G29" s="4"/>
      <c r="H29" s="4"/>
      <c r="I29" s="5"/>
      <c r="J29" s="5"/>
      <c r="K29" s="99"/>
      <c r="L29" s="5"/>
      <c r="M29" s="5"/>
      <c r="N29" s="5"/>
      <c r="O29" s="5"/>
      <c r="P29" s="5"/>
      <c r="Q29" s="6"/>
      <c r="R29" s="63"/>
    </row>
    <row r="30" spans="1:18" x14ac:dyDescent="0.3">
      <c r="A30" s="64"/>
      <c r="B30" s="27"/>
      <c r="C30" s="27"/>
      <c r="D30" s="28"/>
      <c r="E30" s="116" t="s">
        <v>62</v>
      </c>
      <c r="F30" s="102"/>
      <c r="G30" s="102"/>
      <c r="H30" s="114"/>
      <c r="I30" s="102"/>
      <c r="J30" s="102"/>
      <c r="K30" s="103"/>
      <c r="L30" s="102"/>
      <c r="M30" s="103"/>
      <c r="N30" s="103"/>
      <c r="O30" s="103"/>
      <c r="P30" s="103"/>
      <c r="Q30" s="104"/>
      <c r="R30" s="108"/>
    </row>
    <row r="31" spans="1:18" s="82" customFormat="1" ht="46.8" x14ac:dyDescent="0.3">
      <c r="A31" s="106">
        <f>IF(F31="","", COUNTA($F$17:F31))</f>
        <v>10</v>
      </c>
      <c r="B31" s="83"/>
      <c r="C31" s="83"/>
      <c r="D31" s="84"/>
      <c r="E31" s="122" t="s">
        <v>63</v>
      </c>
      <c r="F31" s="123">
        <v>160</v>
      </c>
      <c r="G31" s="105">
        <v>0</v>
      </c>
      <c r="H31" s="113">
        <f t="shared" ref="H31:H39" si="4">F31+G31*F31</f>
        <v>160</v>
      </c>
      <c r="I31" s="112" t="s">
        <v>58</v>
      </c>
      <c r="J31" s="117" t="s">
        <v>44</v>
      </c>
      <c r="K31" s="117" t="s">
        <v>44</v>
      </c>
      <c r="L31" s="118">
        <v>0</v>
      </c>
      <c r="M31" s="100">
        <v>0</v>
      </c>
      <c r="N31" s="100">
        <v>0</v>
      </c>
      <c r="O31" s="100">
        <f t="shared" ref="O31:O39" si="5">H31*M31</f>
        <v>0</v>
      </c>
      <c r="P31" s="100">
        <f t="shared" ref="P31:P39" si="6">H31*N31</f>
        <v>0</v>
      </c>
      <c r="Q31" s="101">
        <f t="shared" ref="Q31:Q39" si="7">O31+P31</f>
        <v>0</v>
      </c>
      <c r="R31" s="107"/>
    </row>
    <row r="32" spans="1:18" s="82" customFormat="1" ht="46.8" x14ac:dyDescent="0.3">
      <c r="A32" s="106">
        <f>IF(F32="","", COUNTA($F$17:F32))</f>
        <v>11</v>
      </c>
      <c r="B32" s="83"/>
      <c r="C32" s="83"/>
      <c r="D32" s="84"/>
      <c r="E32" s="122" t="s">
        <v>64</v>
      </c>
      <c r="F32" s="123">
        <v>12</v>
      </c>
      <c r="G32" s="105">
        <v>0</v>
      </c>
      <c r="H32" s="113">
        <f t="shared" si="4"/>
        <v>12</v>
      </c>
      <c r="I32" s="112" t="s">
        <v>58</v>
      </c>
      <c r="J32" s="117" t="s">
        <v>44</v>
      </c>
      <c r="K32" s="117" t="s">
        <v>44</v>
      </c>
      <c r="L32" s="118">
        <v>0</v>
      </c>
      <c r="M32" s="100">
        <v>0</v>
      </c>
      <c r="N32" s="100">
        <v>0</v>
      </c>
      <c r="O32" s="100">
        <f t="shared" si="5"/>
        <v>0</v>
      </c>
      <c r="P32" s="100">
        <f t="shared" si="6"/>
        <v>0</v>
      </c>
      <c r="Q32" s="101">
        <f t="shared" si="7"/>
        <v>0</v>
      </c>
      <c r="R32" s="107"/>
    </row>
    <row r="33" spans="1:18" s="82" customFormat="1" ht="46.8" x14ac:dyDescent="0.3">
      <c r="A33" s="106">
        <f>IF(F33="","", COUNTA($F$17:F33))</f>
        <v>12</v>
      </c>
      <c r="B33" s="83"/>
      <c r="C33" s="83"/>
      <c r="D33" s="84"/>
      <c r="E33" s="122" t="s">
        <v>65</v>
      </c>
      <c r="F33" s="123">
        <v>13</v>
      </c>
      <c r="G33" s="105">
        <v>0</v>
      </c>
      <c r="H33" s="113">
        <f t="shared" si="4"/>
        <v>13</v>
      </c>
      <c r="I33" s="112" t="s">
        <v>58</v>
      </c>
      <c r="J33" s="117" t="s">
        <v>44</v>
      </c>
      <c r="K33" s="117" t="s">
        <v>44</v>
      </c>
      <c r="L33" s="118">
        <v>0</v>
      </c>
      <c r="M33" s="100">
        <v>0</v>
      </c>
      <c r="N33" s="100">
        <v>0</v>
      </c>
      <c r="O33" s="100">
        <f t="shared" si="5"/>
        <v>0</v>
      </c>
      <c r="P33" s="100">
        <f t="shared" si="6"/>
        <v>0</v>
      </c>
      <c r="Q33" s="101">
        <f t="shared" si="7"/>
        <v>0</v>
      </c>
      <c r="R33" s="107"/>
    </row>
    <row r="34" spans="1:18" s="82" customFormat="1" ht="46.8" x14ac:dyDescent="0.3">
      <c r="A34" s="106">
        <f>IF(F34="","", COUNTA($F$17:F34))</f>
        <v>13</v>
      </c>
      <c r="B34" s="83"/>
      <c r="C34" s="83"/>
      <c r="D34" s="84"/>
      <c r="E34" s="122" t="s">
        <v>66</v>
      </c>
      <c r="F34" s="123">
        <v>13</v>
      </c>
      <c r="G34" s="105">
        <v>0</v>
      </c>
      <c r="H34" s="113">
        <f t="shared" si="4"/>
        <v>13</v>
      </c>
      <c r="I34" s="112" t="s">
        <v>58</v>
      </c>
      <c r="J34" s="117" t="s">
        <v>44</v>
      </c>
      <c r="K34" s="117" t="s">
        <v>44</v>
      </c>
      <c r="L34" s="118">
        <v>0</v>
      </c>
      <c r="M34" s="100">
        <v>0</v>
      </c>
      <c r="N34" s="100">
        <v>0</v>
      </c>
      <c r="O34" s="100">
        <f t="shared" si="5"/>
        <v>0</v>
      </c>
      <c r="P34" s="100">
        <f t="shared" si="6"/>
        <v>0</v>
      </c>
      <c r="Q34" s="101">
        <f t="shared" si="7"/>
        <v>0</v>
      </c>
      <c r="R34" s="107"/>
    </row>
    <row r="35" spans="1:18" s="82" customFormat="1" ht="46.8" x14ac:dyDescent="0.3">
      <c r="A35" s="106">
        <f>IF(F35="","", COUNTA($F$17:F35))</f>
        <v>14</v>
      </c>
      <c r="B35" s="83"/>
      <c r="C35" s="83"/>
      <c r="D35" s="84"/>
      <c r="E35" s="122" t="s">
        <v>67</v>
      </c>
      <c r="F35" s="123">
        <v>13</v>
      </c>
      <c r="G35" s="105">
        <v>0</v>
      </c>
      <c r="H35" s="113">
        <f t="shared" si="4"/>
        <v>13</v>
      </c>
      <c r="I35" s="112" t="s">
        <v>58</v>
      </c>
      <c r="J35" s="117" t="s">
        <v>44</v>
      </c>
      <c r="K35" s="117" t="s">
        <v>44</v>
      </c>
      <c r="L35" s="118">
        <v>0</v>
      </c>
      <c r="M35" s="100">
        <v>0</v>
      </c>
      <c r="N35" s="100">
        <v>0</v>
      </c>
      <c r="O35" s="100">
        <f t="shared" si="5"/>
        <v>0</v>
      </c>
      <c r="P35" s="100">
        <f t="shared" si="6"/>
        <v>0</v>
      </c>
      <c r="Q35" s="101">
        <f t="shared" si="7"/>
        <v>0</v>
      </c>
      <c r="R35" s="107"/>
    </row>
    <row r="36" spans="1:18" s="82" customFormat="1" ht="46.8" x14ac:dyDescent="0.3">
      <c r="A36" s="106">
        <f>IF(F36="","", COUNTA($F$17:F36))</f>
        <v>15</v>
      </c>
      <c r="B36" s="83"/>
      <c r="C36" s="83"/>
      <c r="D36" s="84"/>
      <c r="E36" s="122" t="s">
        <v>68</v>
      </c>
      <c r="F36" s="123">
        <v>13</v>
      </c>
      <c r="G36" s="105">
        <v>0</v>
      </c>
      <c r="H36" s="113">
        <f t="shared" si="4"/>
        <v>13</v>
      </c>
      <c r="I36" s="112" t="s">
        <v>58</v>
      </c>
      <c r="J36" s="117" t="s">
        <v>44</v>
      </c>
      <c r="K36" s="117" t="s">
        <v>44</v>
      </c>
      <c r="L36" s="118">
        <v>0</v>
      </c>
      <c r="M36" s="100">
        <v>0</v>
      </c>
      <c r="N36" s="100">
        <v>0</v>
      </c>
      <c r="O36" s="100">
        <f t="shared" si="5"/>
        <v>0</v>
      </c>
      <c r="P36" s="100">
        <f t="shared" si="6"/>
        <v>0</v>
      </c>
      <c r="Q36" s="101">
        <f t="shared" si="7"/>
        <v>0</v>
      </c>
      <c r="R36" s="107"/>
    </row>
    <row r="37" spans="1:18" s="82" customFormat="1" ht="46.8" x14ac:dyDescent="0.3">
      <c r="A37" s="106">
        <f>IF(F37="","", COUNTA($F$17:F37))</f>
        <v>16</v>
      </c>
      <c r="B37" s="83"/>
      <c r="C37" s="83"/>
      <c r="D37" s="84"/>
      <c r="E37" s="122" t="s">
        <v>69</v>
      </c>
      <c r="F37" s="123">
        <v>7</v>
      </c>
      <c r="G37" s="105">
        <v>0</v>
      </c>
      <c r="H37" s="113">
        <f t="shared" si="4"/>
        <v>7</v>
      </c>
      <c r="I37" s="112" t="s">
        <v>58</v>
      </c>
      <c r="J37" s="117" t="s">
        <v>44</v>
      </c>
      <c r="K37" s="117" t="s">
        <v>44</v>
      </c>
      <c r="L37" s="118">
        <v>0</v>
      </c>
      <c r="M37" s="100">
        <v>0</v>
      </c>
      <c r="N37" s="100">
        <v>0</v>
      </c>
      <c r="O37" s="100">
        <f t="shared" si="5"/>
        <v>0</v>
      </c>
      <c r="P37" s="100">
        <f t="shared" si="6"/>
        <v>0</v>
      </c>
      <c r="Q37" s="101">
        <f t="shared" si="7"/>
        <v>0</v>
      </c>
      <c r="R37" s="107"/>
    </row>
    <row r="38" spans="1:18" s="82" customFormat="1" ht="46.8" x14ac:dyDescent="0.3">
      <c r="A38" s="106">
        <f>IF(F38="","", COUNTA($F$17:F38))</f>
        <v>17</v>
      </c>
      <c r="B38" s="83"/>
      <c r="C38" s="83"/>
      <c r="D38" s="84"/>
      <c r="E38" s="122" t="s">
        <v>70</v>
      </c>
      <c r="F38" s="123">
        <v>3</v>
      </c>
      <c r="G38" s="105">
        <v>0</v>
      </c>
      <c r="H38" s="113">
        <f t="shared" si="4"/>
        <v>3</v>
      </c>
      <c r="I38" s="112" t="s">
        <v>58</v>
      </c>
      <c r="J38" s="117" t="s">
        <v>44</v>
      </c>
      <c r="K38" s="117" t="s">
        <v>44</v>
      </c>
      <c r="L38" s="118">
        <v>0</v>
      </c>
      <c r="M38" s="100">
        <v>0</v>
      </c>
      <c r="N38" s="100">
        <v>0</v>
      </c>
      <c r="O38" s="100">
        <f t="shared" si="5"/>
        <v>0</v>
      </c>
      <c r="P38" s="100">
        <f t="shared" si="6"/>
        <v>0</v>
      </c>
      <c r="Q38" s="101">
        <f t="shared" si="7"/>
        <v>0</v>
      </c>
      <c r="R38" s="107"/>
    </row>
    <row r="39" spans="1:18" s="82" customFormat="1" ht="46.8" x14ac:dyDescent="0.3">
      <c r="A39" s="106">
        <f>IF(F39="","", COUNTA($F$17:F39))</f>
        <v>18</v>
      </c>
      <c r="B39" s="83"/>
      <c r="C39" s="83"/>
      <c r="D39" s="84"/>
      <c r="E39" s="122" t="s">
        <v>71</v>
      </c>
      <c r="F39" s="123">
        <v>6</v>
      </c>
      <c r="G39" s="105">
        <v>0</v>
      </c>
      <c r="H39" s="113">
        <f t="shared" si="4"/>
        <v>6</v>
      </c>
      <c r="I39" s="112" t="s">
        <v>58</v>
      </c>
      <c r="J39" s="117" t="s">
        <v>44</v>
      </c>
      <c r="K39" s="117" t="s">
        <v>44</v>
      </c>
      <c r="L39" s="118">
        <v>0</v>
      </c>
      <c r="M39" s="100">
        <v>0</v>
      </c>
      <c r="N39" s="100">
        <v>0</v>
      </c>
      <c r="O39" s="100">
        <f t="shared" si="5"/>
        <v>0</v>
      </c>
      <c r="P39" s="100">
        <f t="shared" si="6"/>
        <v>0</v>
      </c>
      <c r="Q39" s="101">
        <f t="shared" si="7"/>
        <v>0</v>
      </c>
      <c r="R39" s="107"/>
    </row>
    <row r="40" spans="1:18" s="82" customFormat="1" x14ac:dyDescent="0.3">
      <c r="A40" s="86"/>
      <c r="B40" s="83"/>
      <c r="C40" s="83"/>
      <c r="D40" s="84"/>
      <c r="E40" s="116" t="s">
        <v>61</v>
      </c>
      <c r="F40" s="102"/>
      <c r="G40" s="102"/>
      <c r="H40" s="114"/>
      <c r="I40" s="102"/>
      <c r="J40" s="102"/>
      <c r="K40" s="103"/>
      <c r="L40" s="102"/>
      <c r="M40" s="103"/>
      <c r="N40" s="103"/>
      <c r="O40" s="103"/>
      <c r="P40" s="103"/>
      <c r="Q40" s="104"/>
      <c r="R40" s="108"/>
    </row>
    <row r="41" spans="1:18" s="82" customFormat="1" x14ac:dyDescent="0.3">
      <c r="A41" s="106">
        <f>IF(F41="","", COUNTA($F$17:F41))</f>
        <v>19</v>
      </c>
      <c r="B41" s="83"/>
      <c r="C41" s="83"/>
      <c r="D41" s="84"/>
      <c r="E41" s="115" t="s">
        <v>72</v>
      </c>
      <c r="F41" s="110">
        <v>9</v>
      </c>
      <c r="G41" s="105">
        <v>0</v>
      </c>
      <c r="H41" s="113">
        <f t="shared" ref="H41:H42" si="8">F41+G41*F41</f>
        <v>9</v>
      </c>
      <c r="I41" s="112" t="s">
        <v>58</v>
      </c>
      <c r="J41" s="117" t="s">
        <v>44</v>
      </c>
      <c r="K41" s="117" t="s">
        <v>44</v>
      </c>
      <c r="L41" s="118">
        <v>0</v>
      </c>
      <c r="M41" s="100">
        <v>0</v>
      </c>
      <c r="N41" s="100">
        <v>0</v>
      </c>
      <c r="O41" s="100">
        <f t="shared" ref="O41:O42" si="9">H41*M41</f>
        <v>0</v>
      </c>
      <c r="P41" s="100">
        <f t="shared" ref="P41:P42" si="10">H41*N41</f>
        <v>0</v>
      </c>
      <c r="Q41" s="101">
        <f t="shared" ref="Q41:Q42" si="11">O41+P41</f>
        <v>0</v>
      </c>
      <c r="R41" s="107"/>
    </row>
    <row r="42" spans="1:18" s="82" customFormat="1" x14ac:dyDescent="0.3">
      <c r="A42" s="106">
        <f>IF(F42="","", COUNTA($F$17:F42))</f>
        <v>20</v>
      </c>
      <c r="B42" s="83"/>
      <c r="C42" s="83"/>
      <c r="D42" s="84"/>
      <c r="E42" s="115" t="s">
        <v>73</v>
      </c>
      <c r="F42" s="110">
        <v>8</v>
      </c>
      <c r="G42" s="105">
        <v>0</v>
      </c>
      <c r="H42" s="113">
        <f t="shared" si="8"/>
        <v>8</v>
      </c>
      <c r="I42" s="112" t="s">
        <v>58</v>
      </c>
      <c r="J42" s="117" t="s">
        <v>44</v>
      </c>
      <c r="K42" s="117" t="s">
        <v>44</v>
      </c>
      <c r="L42" s="118">
        <v>0</v>
      </c>
      <c r="M42" s="100">
        <v>0</v>
      </c>
      <c r="N42" s="100">
        <v>0</v>
      </c>
      <c r="O42" s="100">
        <f t="shared" si="9"/>
        <v>0</v>
      </c>
      <c r="P42" s="100">
        <f t="shared" si="10"/>
        <v>0</v>
      </c>
      <c r="Q42" s="101">
        <f t="shared" si="11"/>
        <v>0</v>
      </c>
      <c r="R42" s="107"/>
    </row>
    <row r="43" spans="1:18" s="82" customFormat="1" x14ac:dyDescent="0.3">
      <c r="A43" s="86"/>
      <c r="B43" s="83"/>
      <c r="C43" s="83"/>
      <c r="D43" s="84"/>
      <c r="E43" s="116" t="s">
        <v>74</v>
      </c>
      <c r="F43" s="102"/>
      <c r="G43" s="102"/>
      <c r="H43" s="114"/>
      <c r="I43" s="102"/>
      <c r="J43" s="102"/>
      <c r="K43" s="103"/>
      <c r="L43" s="102"/>
      <c r="M43" s="103"/>
      <c r="N43" s="103"/>
      <c r="O43" s="103"/>
      <c r="P43" s="103"/>
      <c r="Q43" s="104"/>
      <c r="R43" s="108"/>
    </row>
    <row r="44" spans="1:18" s="82" customFormat="1" ht="31.2" x14ac:dyDescent="0.3">
      <c r="A44" s="106">
        <f>IF(F44="","", COUNTA($F$17:F44))</f>
        <v>21</v>
      </c>
      <c r="B44" s="83"/>
      <c r="C44" s="83"/>
      <c r="D44" s="84"/>
      <c r="E44" s="109" t="s">
        <v>75</v>
      </c>
      <c r="F44" s="110">
        <v>17</v>
      </c>
      <c r="G44" s="105">
        <v>0</v>
      </c>
      <c r="H44" s="113">
        <f t="shared" ref="H44:H51" si="12">F44+G44*F44</f>
        <v>17</v>
      </c>
      <c r="I44" s="112" t="s">
        <v>58</v>
      </c>
      <c r="J44" s="117" t="s">
        <v>44</v>
      </c>
      <c r="K44" s="117" t="s">
        <v>44</v>
      </c>
      <c r="L44" s="118">
        <v>0</v>
      </c>
      <c r="M44" s="100">
        <v>0</v>
      </c>
      <c r="N44" s="100">
        <v>0</v>
      </c>
      <c r="O44" s="100">
        <f t="shared" ref="O44:O51" si="13">H44*M44</f>
        <v>0</v>
      </c>
      <c r="P44" s="100">
        <f t="shared" ref="P44:P51" si="14">H44*N44</f>
        <v>0</v>
      </c>
      <c r="Q44" s="101">
        <f t="shared" ref="Q44:Q51" si="15">O44+P44</f>
        <v>0</v>
      </c>
      <c r="R44" s="107"/>
    </row>
    <row r="45" spans="1:18" s="82" customFormat="1" ht="31.2" x14ac:dyDescent="0.3">
      <c r="A45" s="106">
        <f>IF(F45="","", COUNTA($F$17:F45))</f>
        <v>22</v>
      </c>
      <c r="B45" s="83"/>
      <c r="C45" s="83"/>
      <c r="D45" s="84"/>
      <c r="E45" s="109" t="s">
        <v>76</v>
      </c>
      <c r="F45" s="110">
        <v>64</v>
      </c>
      <c r="G45" s="105">
        <v>0</v>
      </c>
      <c r="H45" s="113">
        <f t="shared" si="12"/>
        <v>64</v>
      </c>
      <c r="I45" s="112" t="s">
        <v>58</v>
      </c>
      <c r="J45" s="117" t="s">
        <v>44</v>
      </c>
      <c r="K45" s="117" t="s">
        <v>44</v>
      </c>
      <c r="L45" s="118">
        <v>0</v>
      </c>
      <c r="M45" s="100">
        <v>0</v>
      </c>
      <c r="N45" s="100">
        <v>0</v>
      </c>
      <c r="O45" s="100">
        <f t="shared" si="13"/>
        <v>0</v>
      </c>
      <c r="P45" s="100">
        <f t="shared" si="14"/>
        <v>0</v>
      </c>
      <c r="Q45" s="101">
        <f t="shared" si="15"/>
        <v>0</v>
      </c>
      <c r="R45" s="107"/>
    </row>
    <row r="46" spans="1:18" s="82" customFormat="1" ht="31.2" x14ac:dyDescent="0.3">
      <c r="A46" s="106">
        <f>IF(F46="","", COUNTA($F$17:F46))</f>
        <v>23</v>
      </c>
      <c r="B46" s="83"/>
      <c r="C46" s="83"/>
      <c r="D46" s="84"/>
      <c r="E46" s="109" t="s">
        <v>77</v>
      </c>
      <c r="F46" s="110">
        <v>4</v>
      </c>
      <c r="G46" s="105">
        <v>0</v>
      </c>
      <c r="H46" s="113">
        <f t="shared" si="12"/>
        <v>4</v>
      </c>
      <c r="I46" s="112" t="s">
        <v>58</v>
      </c>
      <c r="J46" s="117" t="s">
        <v>44</v>
      </c>
      <c r="K46" s="117" t="s">
        <v>44</v>
      </c>
      <c r="L46" s="118">
        <v>0</v>
      </c>
      <c r="M46" s="100">
        <v>0</v>
      </c>
      <c r="N46" s="100">
        <v>0</v>
      </c>
      <c r="O46" s="100">
        <f t="shared" si="13"/>
        <v>0</v>
      </c>
      <c r="P46" s="100">
        <f t="shared" si="14"/>
        <v>0</v>
      </c>
      <c r="Q46" s="101">
        <f t="shared" si="15"/>
        <v>0</v>
      </c>
      <c r="R46" s="107"/>
    </row>
    <row r="47" spans="1:18" s="82" customFormat="1" ht="46.8" x14ac:dyDescent="0.3">
      <c r="A47" s="106">
        <f>IF(F47="","", COUNTA($F$17:F47))</f>
        <v>24</v>
      </c>
      <c r="B47" s="83"/>
      <c r="C47" s="83"/>
      <c r="D47" s="84"/>
      <c r="E47" s="109" t="s">
        <v>78</v>
      </c>
      <c r="F47" s="110">
        <v>4</v>
      </c>
      <c r="G47" s="105">
        <v>0</v>
      </c>
      <c r="H47" s="113">
        <f t="shared" si="12"/>
        <v>4</v>
      </c>
      <c r="I47" s="112" t="s">
        <v>58</v>
      </c>
      <c r="J47" s="117" t="s">
        <v>44</v>
      </c>
      <c r="K47" s="117" t="s">
        <v>44</v>
      </c>
      <c r="L47" s="118">
        <v>0</v>
      </c>
      <c r="M47" s="100">
        <v>0</v>
      </c>
      <c r="N47" s="100">
        <v>0</v>
      </c>
      <c r="O47" s="100">
        <f t="shared" si="13"/>
        <v>0</v>
      </c>
      <c r="P47" s="100">
        <f t="shared" si="14"/>
        <v>0</v>
      </c>
      <c r="Q47" s="101">
        <f t="shared" si="15"/>
        <v>0</v>
      </c>
      <c r="R47" s="107"/>
    </row>
    <row r="48" spans="1:18" s="82" customFormat="1" ht="31.2" x14ac:dyDescent="0.3">
      <c r="A48" s="106">
        <f>IF(F48="","", COUNTA($F$17:F48))</f>
        <v>25</v>
      </c>
      <c r="B48" s="83"/>
      <c r="C48" s="83"/>
      <c r="D48" s="84"/>
      <c r="E48" s="109" t="s">
        <v>79</v>
      </c>
      <c r="F48" s="110">
        <v>6</v>
      </c>
      <c r="G48" s="105">
        <v>0</v>
      </c>
      <c r="H48" s="113">
        <f t="shared" si="12"/>
        <v>6</v>
      </c>
      <c r="I48" s="112" t="s">
        <v>58</v>
      </c>
      <c r="J48" s="117" t="s">
        <v>44</v>
      </c>
      <c r="K48" s="117" t="s">
        <v>44</v>
      </c>
      <c r="L48" s="118">
        <v>0</v>
      </c>
      <c r="M48" s="100">
        <v>0</v>
      </c>
      <c r="N48" s="100">
        <v>0</v>
      </c>
      <c r="O48" s="100">
        <f t="shared" si="13"/>
        <v>0</v>
      </c>
      <c r="P48" s="100">
        <f t="shared" si="14"/>
        <v>0</v>
      </c>
      <c r="Q48" s="101">
        <f t="shared" si="15"/>
        <v>0</v>
      </c>
      <c r="R48" s="107"/>
    </row>
    <row r="49" spans="1:18" s="82" customFormat="1" ht="31.2" x14ac:dyDescent="0.3">
      <c r="A49" s="106">
        <f>IF(F49="","", COUNTA($F$17:F49))</f>
        <v>26</v>
      </c>
      <c r="B49" s="83"/>
      <c r="C49" s="83"/>
      <c r="D49" s="84"/>
      <c r="E49" s="109" t="s">
        <v>80</v>
      </c>
      <c r="F49" s="110">
        <v>11</v>
      </c>
      <c r="G49" s="105">
        <v>0</v>
      </c>
      <c r="H49" s="113">
        <f t="shared" si="12"/>
        <v>11</v>
      </c>
      <c r="I49" s="112" t="s">
        <v>58</v>
      </c>
      <c r="J49" s="117" t="s">
        <v>44</v>
      </c>
      <c r="K49" s="117" t="s">
        <v>44</v>
      </c>
      <c r="L49" s="118">
        <v>0</v>
      </c>
      <c r="M49" s="100">
        <v>0</v>
      </c>
      <c r="N49" s="100">
        <v>0</v>
      </c>
      <c r="O49" s="100">
        <f t="shared" si="13"/>
        <v>0</v>
      </c>
      <c r="P49" s="100">
        <f t="shared" si="14"/>
        <v>0</v>
      </c>
      <c r="Q49" s="101">
        <f t="shared" si="15"/>
        <v>0</v>
      </c>
      <c r="R49" s="107"/>
    </row>
    <row r="50" spans="1:18" s="82" customFormat="1" ht="31.2" x14ac:dyDescent="0.3">
      <c r="A50" s="106">
        <f>IF(F50="","", COUNTA($F$17:F50))</f>
        <v>27</v>
      </c>
      <c r="B50" s="83"/>
      <c r="C50" s="83"/>
      <c r="D50" s="84"/>
      <c r="E50" s="109" t="s">
        <v>81</v>
      </c>
      <c r="F50" s="110">
        <v>6</v>
      </c>
      <c r="G50" s="105">
        <v>0</v>
      </c>
      <c r="H50" s="113">
        <f t="shared" si="12"/>
        <v>6</v>
      </c>
      <c r="I50" s="112" t="s">
        <v>58</v>
      </c>
      <c r="J50" s="117" t="s">
        <v>44</v>
      </c>
      <c r="K50" s="117" t="s">
        <v>44</v>
      </c>
      <c r="L50" s="118">
        <v>0</v>
      </c>
      <c r="M50" s="100">
        <v>0</v>
      </c>
      <c r="N50" s="100">
        <v>0</v>
      </c>
      <c r="O50" s="100">
        <f t="shared" si="13"/>
        <v>0</v>
      </c>
      <c r="P50" s="100">
        <f t="shared" si="14"/>
        <v>0</v>
      </c>
      <c r="Q50" s="101">
        <f t="shared" si="15"/>
        <v>0</v>
      </c>
      <c r="R50" s="107"/>
    </row>
    <row r="51" spans="1:18" s="82" customFormat="1" ht="31.2" x14ac:dyDescent="0.3">
      <c r="A51" s="106">
        <f>IF(F51="","", COUNTA($F$17:F51))</f>
        <v>28</v>
      </c>
      <c r="B51" s="83"/>
      <c r="C51" s="83"/>
      <c r="D51" s="84"/>
      <c r="E51" s="109" t="s">
        <v>82</v>
      </c>
      <c r="F51" s="110">
        <v>11</v>
      </c>
      <c r="G51" s="105">
        <v>0</v>
      </c>
      <c r="H51" s="113">
        <f t="shared" si="12"/>
        <v>11</v>
      </c>
      <c r="I51" s="112" t="s">
        <v>58</v>
      </c>
      <c r="J51" s="117" t="s">
        <v>44</v>
      </c>
      <c r="K51" s="117" t="s">
        <v>44</v>
      </c>
      <c r="L51" s="118">
        <v>0</v>
      </c>
      <c r="M51" s="100">
        <v>0</v>
      </c>
      <c r="N51" s="100">
        <v>0</v>
      </c>
      <c r="O51" s="100">
        <f t="shared" si="13"/>
        <v>0</v>
      </c>
      <c r="P51" s="100">
        <f t="shared" si="14"/>
        <v>0</v>
      </c>
      <c r="Q51" s="101">
        <f t="shared" si="15"/>
        <v>0</v>
      </c>
      <c r="R51" s="107"/>
    </row>
    <row r="52" spans="1:18" x14ac:dyDescent="0.3">
      <c r="A52" s="64" t="str">
        <f>IF(F52="","", COUNTA($F$17:F52))</f>
        <v/>
      </c>
      <c r="B52" s="29"/>
      <c r="C52" s="29"/>
      <c r="D52" s="30"/>
      <c r="E52" s="29"/>
      <c r="F52" s="10"/>
      <c r="G52" s="10"/>
      <c r="H52" s="11"/>
      <c r="I52" s="10"/>
      <c r="J52" s="10"/>
      <c r="K52" s="85"/>
      <c r="L52" s="10"/>
      <c r="M52" s="31"/>
      <c r="N52" s="31"/>
      <c r="O52" s="31"/>
      <c r="P52" s="31"/>
      <c r="Q52" s="31"/>
      <c r="R52" s="70"/>
    </row>
    <row r="53" spans="1:18" ht="17.399999999999999" x14ac:dyDescent="0.3">
      <c r="A53" s="64" t="str">
        <f>IF(F53="","", COUNTA($F$17:F53))</f>
        <v/>
      </c>
      <c r="B53" s="14"/>
      <c r="C53" s="14"/>
      <c r="D53" s="15"/>
      <c r="E53" s="158" t="s">
        <v>18</v>
      </c>
      <c r="F53" s="16"/>
      <c r="G53" s="16"/>
      <c r="H53" s="17"/>
      <c r="I53" s="16"/>
      <c r="J53" s="16"/>
      <c r="K53" s="158">
        <f>SUM(K29:K52)</f>
        <v>0</v>
      </c>
      <c r="L53" s="16"/>
      <c r="M53" s="80"/>
      <c r="N53" s="80"/>
      <c r="O53" s="159">
        <f>SUM(O29:O52)</f>
        <v>0</v>
      </c>
      <c r="P53" s="159">
        <f>SUM(P29:P52)</f>
        <v>0</v>
      </c>
      <c r="Q53" s="81"/>
      <c r="R53" s="159">
        <f>SUM(Q29:Q52)</f>
        <v>0</v>
      </c>
    </row>
    <row r="54" spans="1:18" x14ac:dyDescent="0.3">
      <c r="A54" s="64" t="str">
        <f>IF(F54="","", COUNTA($F$17:F54))</f>
        <v/>
      </c>
      <c r="B54" s="20"/>
      <c r="C54" s="20"/>
      <c r="D54" s="21"/>
      <c r="E54" s="22"/>
      <c r="F54" s="23"/>
      <c r="G54" s="23"/>
      <c r="H54" s="24"/>
      <c r="I54" s="23"/>
      <c r="J54" s="23"/>
      <c r="K54" s="103"/>
      <c r="L54" s="23"/>
      <c r="M54" s="25"/>
      <c r="N54" s="25"/>
      <c r="O54" s="25"/>
      <c r="P54" s="25"/>
      <c r="Q54" s="26"/>
      <c r="R54" s="69"/>
    </row>
    <row r="55" spans="1:18" ht="17.399999999999999" x14ac:dyDescent="0.3">
      <c r="A55" s="2" t="str">
        <f>IF(F55="","", COUNTA($F$17:F55))</f>
        <v/>
      </c>
      <c r="B55" s="2"/>
      <c r="C55" s="2"/>
      <c r="D55" s="3">
        <v>110000</v>
      </c>
      <c r="E55" s="4" t="s">
        <v>39</v>
      </c>
      <c r="F55" s="4"/>
      <c r="G55" s="4"/>
      <c r="H55" s="4"/>
      <c r="I55" s="5"/>
      <c r="J55" s="5"/>
      <c r="K55" s="99"/>
      <c r="L55" s="5"/>
      <c r="M55" s="5"/>
      <c r="N55" s="5"/>
      <c r="O55" s="5"/>
      <c r="P55" s="5"/>
      <c r="Q55" s="6"/>
      <c r="R55" s="63"/>
    </row>
    <row r="56" spans="1:18" x14ac:dyDescent="0.3">
      <c r="A56" s="64"/>
      <c r="B56" s="27"/>
      <c r="C56" s="27"/>
      <c r="D56" s="28"/>
      <c r="E56" s="116" t="s">
        <v>87</v>
      </c>
      <c r="F56" s="102"/>
      <c r="G56" s="102"/>
      <c r="H56" s="114"/>
      <c r="I56" s="102"/>
      <c r="J56" s="102"/>
      <c r="K56" s="103"/>
      <c r="L56" s="102"/>
      <c r="M56" s="103"/>
      <c r="N56" s="103"/>
      <c r="O56" s="103"/>
      <c r="P56" s="103"/>
      <c r="Q56" s="104"/>
      <c r="R56" s="108"/>
    </row>
    <row r="57" spans="1:18" x14ac:dyDescent="0.3">
      <c r="A57" s="106">
        <f>IF(F57="","", COUNTA($F$17:F57))</f>
        <v>29</v>
      </c>
      <c r="B57" s="27"/>
      <c r="C57" s="27"/>
      <c r="D57" s="28"/>
      <c r="E57" s="109" t="s">
        <v>83</v>
      </c>
      <c r="F57" s="110">
        <v>4</v>
      </c>
      <c r="G57" s="105">
        <v>0</v>
      </c>
      <c r="H57" s="113">
        <f t="shared" ref="H57:H61" si="16">F57+G57*F57</f>
        <v>4</v>
      </c>
      <c r="I57" s="112" t="s">
        <v>58</v>
      </c>
      <c r="J57" s="117" t="s">
        <v>44</v>
      </c>
      <c r="K57" s="117" t="s">
        <v>44</v>
      </c>
      <c r="L57" s="118">
        <v>0</v>
      </c>
      <c r="M57" s="100">
        <v>0</v>
      </c>
      <c r="N57" s="100">
        <v>0</v>
      </c>
      <c r="O57" s="100">
        <f t="shared" ref="O57:O61" si="17">H57*M57</f>
        <v>0</v>
      </c>
      <c r="P57" s="100">
        <f t="shared" ref="P57:P61" si="18">H57*N57</f>
        <v>0</v>
      </c>
      <c r="Q57" s="101">
        <f t="shared" ref="Q57:Q61" si="19">O57+P57</f>
        <v>0</v>
      </c>
      <c r="R57" s="107"/>
    </row>
    <row r="58" spans="1:18" x14ac:dyDescent="0.3">
      <c r="A58" s="106">
        <f>IF(F58="","", COUNTA($F$17:F58))</f>
        <v>30</v>
      </c>
      <c r="B58" s="27"/>
      <c r="C58" s="27"/>
      <c r="D58" s="28"/>
      <c r="E58" s="109" t="s">
        <v>84</v>
      </c>
      <c r="F58" s="110">
        <v>4</v>
      </c>
      <c r="G58" s="105">
        <v>0</v>
      </c>
      <c r="H58" s="113">
        <f t="shared" si="16"/>
        <v>4</v>
      </c>
      <c r="I58" s="112" t="s">
        <v>58</v>
      </c>
      <c r="J58" s="117" t="s">
        <v>44</v>
      </c>
      <c r="K58" s="117" t="s">
        <v>44</v>
      </c>
      <c r="L58" s="118">
        <v>0</v>
      </c>
      <c r="M58" s="100">
        <v>0</v>
      </c>
      <c r="N58" s="100">
        <v>0</v>
      </c>
      <c r="O58" s="100">
        <f t="shared" si="17"/>
        <v>0</v>
      </c>
      <c r="P58" s="100">
        <f t="shared" si="18"/>
        <v>0</v>
      </c>
      <c r="Q58" s="101">
        <f t="shared" si="19"/>
        <v>0</v>
      </c>
      <c r="R58" s="107"/>
    </row>
    <row r="59" spans="1:18" x14ac:dyDescent="0.3">
      <c r="A59" s="106">
        <f>IF(F59="","", COUNTA($F$17:F59))</f>
        <v>31</v>
      </c>
      <c r="B59" s="27"/>
      <c r="C59" s="27"/>
      <c r="D59" s="28"/>
      <c r="E59" s="109" t="s">
        <v>85</v>
      </c>
      <c r="F59" s="110">
        <v>4</v>
      </c>
      <c r="G59" s="105">
        <v>0</v>
      </c>
      <c r="H59" s="113">
        <f t="shared" si="16"/>
        <v>4</v>
      </c>
      <c r="I59" s="112" t="s">
        <v>58</v>
      </c>
      <c r="J59" s="117" t="s">
        <v>44</v>
      </c>
      <c r="K59" s="117" t="s">
        <v>44</v>
      </c>
      <c r="L59" s="118">
        <v>0</v>
      </c>
      <c r="M59" s="100">
        <v>0</v>
      </c>
      <c r="N59" s="100">
        <v>0</v>
      </c>
      <c r="O59" s="100">
        <f t="shared" si="17"/>
        <v>0</v>
      </c>
      <c r="P59" s="100">
        <f t="shared" si="18"/>
        <v>0</v>
      </c>
      <c r="Q59" s="101">
        <f t="shared" si="19"/>
        <v>0</v>
      </c>
      <c r="R59" s="107"/>
    </row>
    <row r="60" spans="1:18" x14ac:dyDescent="0.3">
      <c r="A60" s="106">
        <f>IF(F60="","", COUNTA($F$17:F60))</f>
        <v>32</v>
      </c>
      <c r="B60" s="27"/>
      <c r="C60" s="27"/>
      <c r="D60" s="28"/>
      <c r="E60" s="109" t="s">
        <v>86</v>
      </c>
      <c r="F60" s="110">
        <v>4</v>
      </c>
      <c r="G60" s="105">
        <v>0</v>
      </c>
      <c r="H60" s="113">
        <f t="shared" si="16"/>
        <v>4</v>
      </c>
      <c r="I60" s="112" t="s">
        <v>58</v>
      </c>
      <c r="J60" s="117" t="s">
        <v>44</v>
      </c>
      <c r="K60" s="117" t="s">
        <v>44</v>
      </c>
      <c r="L60" s="118">
        <v>0</v>
      </c>
      <c r="M60" s="100">
        <v>0</v>
      </c>
      <c r="N60" s="100">
        <v>0</v>
      </c>
      <c r="O60" s="100">
        <f t="shared" si="17"/>
        <v>0</v>
      </c>
      <c r="P60" s="100">
        <f t="shared" si="18"/>
        <v>0</v>
      </c>
      <c r="Q60" s="101">
        <f t="shared" si="19"/>
        <v>0</v>
      </c>
      <c r="R60" s="107"/>
    </row>
    <row r="61" spans="1:18" x14ac:dyDescent="0.3">
      <c r="A61" s="106">
        <f>IF(F61="","", COUNTA($F$17:F61))</f>
        <v>33</v>
      </c>
      <c r="B61" s="27"/>
      <c r="C61" s="27"/>
      <c r="D61" s="28"/>
      <c r="E61" s="120" t="s">
        <v>88</v>
      </c>
      <c r="F61" s="110">
        <v>4</v>
      </c>
      <c r="G61" s="105">
        <v>0</v>
      </c>
      <c r="H61" s="113">
        <f t="shared" si="16"/>
        <v>4</v>
      </c>
      <c r="I61" s="112" t="s">
        <v>58</v>
      </c>
      <c r="J61" s="117" t="s">
        <v>44</v>
      </c>
      <c r="K61" s="117" t="s">
        <v>44</v>
      </c>
      <c r="L61" s="118">
        <v>0</v>
      </c>
      <c r="M61" s="100">
        <v>0</v>
      </c>
      <c r="N61" s="100">
        <v>0</v>
      </c>
      <c r="O61" s="100">
        <f t="shared" si="17"/>
        <v>0</v>
      </c>
      <c r="P61" s="100">
        <f t="shared" si="18"/>
        <v>0</v>
      </c>
      <c r="Q61" s="101">
        <f t="shared" si="19"/>
        <v>0</v>
      </c>
      <c r="R61" s="107"/>
    </row>
    <row r="62" spans="1:18" x14ac:dyDescent="0.3">
      <c r="A62" s="64"/>
      <c r="B62" s="27"/>
      <c r="C62" s="27"/>
      <c r="D62" s="28"/>
      <c r="E62" s="75"/>
      <c r="F62" s="72"/>
      <c r="G62" s="73"/>
      <c r="H62" s="11"/>
      <c r="I62" s="74"/>
      <c r="J62" s="74"/>
      <c r="K62" s="100"/>
      <c r="L62" s="74"/>
      <c r="M62" s="12"/>
      <c r="N62" s="12"/>
      <c r="O62" s="12"/>
      <c r="P62" s="12"/>
      <c r="Q62" s="13"/>
      <c r="R62" s="65"/>
    </row>
    <row r="63" spans="1:18" ht="17.399999999999999" x14ac:dyDescent="0.3">
      <c r="A63" s="64" t="str">
        <f>IF(F63="","", COUNTA($F$17:F63))</f>
        <v/>
      </c>
      <c r="B63" s="14"/>
      <c r="C63" s="14"/>
      <c r="D63" s="15"/>
      <c r="E63" s="158" t="s">
        <v>89</v>
      </c>
      <c r="F63" s="16"/>
      <c r="G63" s="16"/>
      <c r="H63" s="17"/>
      <c r="I63" s="16"/>
      <c r="J63" s="16"/>
      <c r="K63" s="158">
        <f>SUM(K55:K62)</f>
        <v>0</v>
      </c>
      <c r="L63" s="16"/>
      <c r="M63" s="80"/>
      <c r="N63" s="80"/>
      <c r="O63" s="159">
        <f>SUM(O55:O62)</f>
        <v>0</v>
      </c>
      <c r="P63" s="159">
        <f>SUM(P55:P62)</f>
        <v>0</v>
      </c>
      <c r="Q63" s="81"/>
      <c r="R63" s="159">
        <f>SUM(Q55:Q62)</f>
        <v>0</v>
      </c>
    </row>
    <row r="64" spans="1:18" x14ac:dyDescent="0.3">
      <c r="A64" s="76"/>
      <c r="B64" s="20"/>
      <c r="C64" s="20"/>
      <c r="D64" s="21"/>
      <c r="E64" s="22"/>
      <c r="F64" s="23"/>
      <c r="G64" s="23"/>
      <c r="H64" s="24"/>
      <c r="I64" s="23"/>
      <c r="J64" s="23"/>
      <c r="K64" s="103"/>
      <c r="L64" s="23"/>
      <c r="M64" s="25"/>
      <c r="N64" s="25"/>
      <c r="O64" s="25"/>
      <c r="P64" s="25"/>
      <c r="Q64" s="26"/>
      <c r="R64" s="69"/>
    </row>
    <row r="65" spans="1:18" s="127" customFormat="1" ht="17.399999999999999" x14ac:dyDescent="0.3">
      <c r="A65" s="151" t="str">
        <f>IF(F65="","", COUNTA($F$17:F65))</f>
        <v/>
      </c>
      <c r="B65" s="151"/>
      <c r="C65" s="151"/>
      <c r="D65" s="128">
        <v>120000</v>
      </c>
      <c r="E65" s="129" t="s">
        <v>90</v>
      </c>
      <c r="F65" s="129"/>
      <c r="G65" s="129"/>
      <c r="H65" s="129"/>
      <c r="I65" s="130"/>
      <c r="J65" s="130"/>
      <c r="K65" s="130"/>
      <c r="L65" s="130"/>
      <c r="M65" s="130"/>
      <c r="N65" s="130"/>
      <c r="O65" s="130"/>
      <c r="P65" s="130"/>
      <c r="Q65" s="131"/>
      <c r="R65" s="145"/>
    </row>
    <row r="66" spans="1:18" s="127" customFormat="1" x14ac:dyDescent="0.3">
      <c r="A66" s="146"/>
      <c r="B66" s="89"/>
      <c r="C66" s="89"/>
      <c r="D66" s="90"/>
      <c r="E66" s="156" t="s">
        <v>87</v>
      </c>
      <c r="F66" s="141"/>
      <c r="G66" s="141"/>
      <c r="H66" s="155"/>
      <c r="I66" s="141"/>
      <c r="J66" s="141"/>
      <c r="K66" s="142"/>
      <c r="L66" s="141"/>
      <c r="M66" s="142"/>
      <c r="N66" s="142"/>
      <c r="O66" s="142"/>
      <c r="P66" s="142"/>
      <c r="Q66" s="143"/>
      <c r="R66" s="148"/>
    </row>
    <row r="67" spans="1:18" s="127" customFormat="1" x14ac:dyDescent="0.3">
      <c r="A67" s="146">
        <f>IF(F67="","", COUNTA($F$17:F67))</f>
        <v>34</v>
      </c>
      <c r="B67" s="89"/>
      <c r="C67" s="89"/>
      <c r="D67" s="90"/>
      <c r="E67" s="149" t="s">
        <v>91</v>
      </c>
      <c r="F67" s="150">
        <v>172</v>
      </c>
      <c r="G67" s="144">
        <v>0.1</v>
      </c>
      <c r="H67" s="153">
        <f t="shared" ref="H67:H68" si="20">F67+G67*F67</f>
        <v>189.2</v>
      </c>
      <c r="I67" s="152" t="s">
        <v>59</v>
      </c>
      <c r="J67" s="117" t="s">
        <v>44</v>
      </c>
      <c r="K67" s="117" t="s">
        <v>44</v>
      </c>
      <c r="L67" s="118">
        <v>0</v>
      </c>
      <c r="M67" s="132">
        <v>0</v>
      </c>
      <c r="N67" s="132">
        <v>0</v>
      </c>
      <c r="O67" s="132">
        <f t="shared" ref="O67:O68" si="21">H67*M67</f>
        <v>0</v>
      </c>
      <c r="P67" s="132">
        <f t="shared" ref="P67:P68" si="22">H67*N67</f>
        <v>0</v>
      </c>
      <c r="Q67" s="133">
        <f t="shared" ref="Q67:Q68" si="23">O67+P67</f>
        <v>0</v>
      </c>
      <c r="R67" s="147"/>
    </row>
    <row r="68" spans="1:18" s="127" customFormat="1" x14ac:dyDescent="0.3">
      <c r="A68" s="146">
        <f>IF(F68="","", COUNTA($F$17:F68))</f>
        <v>35</v>
      </c>
      <c r="B68" s="89"/>
      <c r="C68" s="89"/>
      <c r="D68" s="90"/>
      <c r="E68" s="149" t="s">
        <v>92</v>
      </c>
      <c r="F68" s="150">
        <v>48</v>
      </c>
      <c r="G68" s="144">
        <v>0.1</v>
      </c>
      <c r="H68" s="153">
        <f t="shared" si="20"/>
        <v>52.8</v>
      </c>
      <c r="I68" s="152" t="s">
        <v>60</v>
      </c>
      <c r="J68" s="117" t="s">
        <v>44</v>
      </c>
      <c r="K68" s="117" t="s">
        <v>44</v>
      </c>
      <c r="L68" s="118">
        <v>0</v>
      </c>
      <c r="M68" s="132">
        <v>0</v>
      </c>
      <c r="N68" s="132">
        <v>0</v>
      </c>
      <c r="O68" s="132">
        <f t="shared" si="21"/>
        <v>0</v>
      </c>
      <c r="P68" s="132">
        <f t="shared" si="22"/>
        <v>0</v>
      </c>
      <c r="Q68" s="133">
        <f t="shared" si="23"/>
        <v>0</v>
      </c>
      <c r="R68" s="147"/>
    </row>
    <row r="69" spans="1:18" s="127" customFormat="1" x14ac:dyDescent="0.3">
      <c r="A69" s="146"/>
      <c r="B69" s="89"/>
      <c r="C69" s="89"/>
      <c r="D69" s="90"/>
      <c r="E69" s="98"/>
      <c r="F69" s="72"/>
      <c r="G69" s="73"/>
      <c r="H69" s="153"/>
      <c r="I69" s="74"/>
      <c r="J69" s="74"/>
      <c r="K69" s="132"/>
      <c r="L69" s="74"/>
      <c r="M69" s="132"/>
      <c r="N69" s="132"/>
      <c r="O69" s="132"/>
      <c r="P69" s="132"/>
      <c r="Q69" s="133"/>
      <c r="R69" s="147"/>
    </row>
    <row r="70" spans="1:18" s="127" customFormat="1" ht="17.399999999999999" x14ac:dyDescent="0.3">
      <c r="A70" s="146" t="str">
        <f>IF(F70="","", COUNTA($F$17:F70))</f>
        <v/>
      </c>
      <c r="B70" s="134"/>
      <c r="C70" s="134"/>
      <c r="D70" s="135"/>
      <c r="E70" s="158" t="s">
        <v>93</v>
      </c>
      <c r="F70" s="136"/>
      <c r="G70" s="136"/>
      <c r="H70" s="154"/>
      <c r="I70" s="136"/>
      <c r="J70" s="136"/>
      <c r="K70" s="158">
        <f>SUM(K65:K69)</f>
        <v>0</v>
      </c>
      <c r="L70" s="136"/>
      <c r="M70" s="137"/>
      <c r="N70" s="137"/>
      <c r="O70" s="159">
        <f>SUM(O65:O69)</f>
        <v>0</v>
      </c>
      <c r="P70" s="159">
        <f>SUM(P65:P69)</f>
        <v>0</v>
      </c>
      <c r="Q70" s="138"/>
      <c r="R70" s="159">
        <f>SUM(Q65:Q69)</f>
        <v>0</v>
      </c>
    </row>
    <row r="71" spans="1:18" s="127" customFormat="1" x14ac:dyDescent="0.3">
      <c r="A71" s="76"/>
      <c r="B71" s="139"/>
      <c r="C71" s="139"/>
      <c r="D71" s="140"/>
      <c r="E71" s="88"/>
      <c r="F71" s="141"/>
      <c r="G71" s="141"/>
      <c r="H71" s="155"/>
      <c r="I71" s="141"/>
      <c r="J71" s="141"/>
      <c r="K71" s="142"/>
      <c r="L71" s="141"/>
      <c r="M71" s="142"/>
      <c r="N71" s="142"/>
      <c r="O71" s="142"/>
      <c r="P71" s="142"/>
      <c r="Q71" s="143"/>
      <c r="R71" s="148"/>
    </row>
    <row r="72" spans="1:18" s="127" customFormat="1" ht="17.399999999999999" x14ac:dyDescent="0.3">
      <c r="A72" s="151" t="str">
        <f>IF(F72="","", COUNTA($F$17:F72))</f>
        <v/>
      </c>
      <c r="B72" s="151"/>
      <c r="C72" s="151"/>
      <c r="D72" s="128">
        <v>140000</v>
      </c>
      <c r="E72" s="129" t="s">
        <v>95</v>
      </c>
      <c r="F72" s="129"/>
      <c r="G72" s="129"/>
      <c r="H72" s="129"/>
      <c r="I72" s="130"/>
      <c r="J72" s="130"/>
      <c r="K72" s="130"/>
      <c r="L72" s="130"/>
      <c r="M72" s="130"/>
      <c r="N72" s="130"/>
      <c r="O72" s="130"/>
      <c r="P72" s="130"/>
      <c r="Q72" s="131"/>
      <c r="R72" s="145"/>
    </row>
    <row r="73" spans="1:18" s="127" customFormat="1" x14ac:dyDescent="0.3">
      <c r="A73" s="146"/>
      <c r="B73" s="89"/>
      <c r="C73" s="89"/>
      <c r="D73" s="90"/>
      <c r="E73" s="156" t="s">
        <v>100</v>
      </c>
      <c r="F73" s="141"/>
      <c r="G73" s="141"/>
      <c r="H73" s="155"/>
      <c r="I73" s="141"/>
      <c r="J73" s="141"/>
      <c r="K73" s="142"/>
      <c r="L73" s="141"/>
      <c r="M73" s="142"/>
      <c r="N73" s="142"/>
      <c r="O73" s="142"/>
      <c r="P73" s="142"/>
      <c r="Q73" s="143"/>
      <c r="R73" s="148"/>
    </row>
    <row r="74" spans="1:18" s="127" customFormat="1" ht="31.2" x14ac:dyDescent="0.3">
      <c r="A74" s="146">
        <f>IF(F74="","", COUNTA($F$17:F74))</f>
        <v>36</v>
      </c>
      <c r="B74" s="89"/>
      <c r="C74" s="89"/>
      <c r="D74" s="90"/>
      <c r="E74" s="149" t="s">
        <v>101</v>
      </c>
      <c r="F74" s="150">
        <v>1</v>
      </c>
      <c r="G74" s="144">
        <v>0</v>
      </c>
      <c r="H74" s="153">
        <f t="shared" ref="H74" si="24">F74+G74*F74</f>
        <v>1</v>
      </c>
      <c r="I74" s="152" t="s">
        <v>58</v>
      </c>
      <c r="J74" s="117" t="s">
        <v>44</v>
      </c>
      <c r="K74" s="117" t="s">
        <v>44</v>
      </c>
      <c r="L74" s="118">
        <v>0</v>
      </c>
      <c r="M74" s="132">
        <v>0</v>
      </c>
      <c r="N74" s="132">
        <v>0</v>
      </c>
      <c r="O74" s="132">
        <f t="shared" ref="O74" si="25">H74*M74</f>
        <v>0</v>
      </c>
      <c r="P74" s="132">
        <f t="shared" ref="P74" si="26">H74*N74</f>
        <v>0</v>
      </c>
      <c r="Q74" s="133">
        <f t="shared" ref="Q74" si="27">O74+P74</f>
        <v>0</v>
      </c>
      <c r="R74" s="147"/>
    </row>
    <row r="75" spans="1:18" s="127" customFormat="1" x14ac:dyDescent="0.3">
      <c r="A75" s="146"/>
      <c r="B75" s="89"/>
      <c r="C75" s="89"/>
      <c r="D75" s="90"/>
      <c r="E75" s="98"/>
      <c r="F75" s="72"/>
      <c r="G75" s="73"/>
      <c r="H75" s="153"/>
      <c r="I75" s="74"/>
      <c r="J75" s="74"/>
      <c r="K75" s="132"/>
      <c r="L75" s="74"/>
      <c r="M75" s="132"/>
      <c r="N75" s="132"/>
      <c r="O75" s="132"/>
      <c r="P75" s="132"/>
      <c r="Q75" s="133"/>
      <c r="R75" s="147"/>
    </row>
    <row r="76" spans="1:18" s="127" customFormat="1" ht="17.399999999999999" x14ac:dyDescent="0.3">
      <c r="A76" s="146" t="str">
        <f>IF(F76="","", COUNTA($F$17:F76))</f>
        <v/>
      </c>
      <c r="B76" s="134"/>
      <c r="C76" s="134"/>
      <c r="D76" s="135"/>
      <c r="E76" s="158" t="s">
        <v>94</v>
      </c>
      <c r="F76" s="136"/>
      <c r="G76" s="136"/>
      <c r="H76" s="154"/>
      <c r="I76" s="136"/>
      <c r="J76" s="136"/>
      <c r="K76" s="158">
        <f>SUM(K72:K75)</f>
        <v>0</v>
      </c>
      <c r="L76" s="136"/>
      <c r="M76" s="137"/>
      <c r="N76" s="137"/>
      <c r="O76" s="159">
        <f>SUM(O72:O75)</f>
        <v>0</v>
      </c>
      <c r="P76" s="159">
        <f>SUM(P72:P75)</f>
        <v>0</v>
      </c>
      <c r="Q76" s="138"/>
      <c r="R76" s="159">
        <f>SUM(Q72:Q75)</f>
        <v>0</v>
      </c>
    </row>
    <row r="77" spans="1:18" s="127" customFormat="1" x14ac:dyDescent="0.3">
      <c r="A77" s="76"/>
      <c r="B77" s="139"/>
      <c r="C77" s="139"/>
      <c r="D77" s="140"/>
      <c r="E77" s="88"/>
      <c r="F77" s="141"/>
      <c r="G77" s="141"/>
      <c r="H77" s="155"/>
      <c r="I77" s="141"/>
      <c r="J77" s="141"/>
      <c r="K77" s="142"/>
      <c r="L77" s="141"/>
      <c r="M77" s="142"/>
      <c r="N77" s="142"/>
      <c r="O77" s="142"/>
      <c r="P77" s="142"/>
      <c r="Q77" s="143"/>
      <c r="R77" s="148"/>
    </row>
    <row r="78" spans="1:18" x14ac:dyDescent="0.3">
      <c r="A78" s="68"/>
      <c r="B78" s="20"/>
      <c r="C78" s="20"/>
      <c r="D78" s="21"/>
      <c r="E78" s="22"/>
      <c r="F78" s="23"/>
      <c r="G78" s="23"/>
      <c r="H78" s="24"/>
      <c r="I78" s="23"/>
      <c r="J78" s="23"/>
      <c r="K78" s="103"/>
      <c r="L78" s="23"/>
      <c r="M78" s="25"/>
      <c r="N78" s="25"/>
      <c r="O78" s="25"/>
      <c r="P78" s="25"/>
      <c r="Q78" s="26"/>
      <c r="R78" s="69"/>
    </row>
    <row r="79" spans="1:18" x14ac:dyDescent="0.3">
      <c r="A79" s="61"/>
      <c r="B79" s="41"/>
      <c r="C79" s="41"/>
      <c r="D79" s="40"/>
      <c r="E79" s="42"/>
      <c r="F79" s="43"/>
      <c r="G79" s="43"/>
      <c r="H79" s="43"/>
      <c r="I79" s="43"/>
      <c r="J79" s="43"/>
      <c r="K79" s="111"/>
      <c r="L79" s="43"/>
      <c r="M79" s="44"/>
      <c r="N79" s="178"/>
      <c r="O79" s="178"/>
      <c r="P79" s="178"/>
      <c r="Q79" s="178"/>
      <c r="R79" s="179"/>
    </row>
    <row r="80" spans="1:18" x14ac:dyDescent="0.3">
      <c r="A80" s="180"/>
      <c r="B80" s="181"/>
      <c r="C80" s="181"/>
      <c r="D80" s="181"/>
      <c r="E80" s="181"/>
      <c r="F80" s="181"/>
      <c r="G80" s="181"/>
      <c r="H80" s="181"/>
      <c r="I80" s="181"/>
      <c r="J80" s="181"/>
      <c r="K80" s="181"/>
      <c r="L80" s="181"/>
      <c r="M80" s="181"/>
      <c r="N80" s="181"/>
      <c r="O80" s="181"/>
      <c r="P80" s="181"/>
      <c r="Q80" s="181"/>
      <c r="R80" s="182"/>
    </row>
    <row r="81" spans="1:18" ht="14.4" x14ac:dyDescent="0.3">
      <c r="A81" s="168" t="s">
        <v>19</v>
      </c>
      <c r="B81" s="168"/>
      <c r="C81" s="168"/>
      <c r="D81" s="168"/>
      <c r="E81" s="168"/>
      <c r="F81" s="168"/>
      <c r="G81" s="168"/>
      <c r="H81" s="168"/>
      <c r="I81" s="168"/>
      <c r="J81" s="160"/>
      <c r="K81" s="161"/>
      <c r="L81" s="160"/>
      <c r="M81" s="161"/>
      <c r="N81" s="161"/>
      <c r="O81" s="161"/>
      <c r="P81" s="161"/>
      <c r="Q81" s="161">
        <f>SUM(Q16:Q80)</f>
        <v>0</v>
      </c>
      <c r="R81" s="161">
        <f>SUM(R16:R80)</f>
        <v>0</v>
      </c>
    </row>
    <row r="82" spans="1:18" ht="14.4" x14ac:dyDescent="0.3">
      <c r="A82" s="168" t="s">
        <v>20</v>
      </c>
      <c r="B82" s="168"/>
      <c r="C82" s="168"/>
      <c r="D82" s="168"/>
      <c r="E82" s="168"/>
      <c r="F82" s="168"/>
      <c r="G82" s="168"/>
      <c r="H82" s="168"/>
      <c r="I82" s="168"/>
      <c r="J82" s="160"/>
      <c r="K82" s="161"/>
      <c r="L82" s="160"/>
      <c r="M82" s="162">
        <v>0.25</v>
      </c>
      <c r="N82" s="161"/>
      <c r="O82" s="161"/>
      <c r="P82" s="161"/>
      <c r="Q82" s="161">
        <f>M82*Q81</f>
        <v>0</v>
      </c>
      <c r="R82" s="161">
        <f>M82*R81</f>
        <v>0</v>
      </c>
    </row>
    <row r="83" spans="1:18" ht="14.4" x14ac:dyDescent="0.3">
      <c r="A83" s="168" t="s">
        <v>21</v>
      </c>
      <c r="B83" s="168"/>
      <c r="C83" s="168"/>
      <c r="D83" s="168"/>
      <c r="E83" s="168"/>
      <c r="F83" s="168"/>
      <c r="G83" s="168"/>
      <c r="H83" s="168"/>
      <c r="I83" s="168"/>
      <c r="J83" s="160"/>
      <c r="K83" s="161"/>
      <c r="L83" s="160"/>
      <c r="M83" s="161"/>
      <c r="N83" s="161"/>
      <c r="O83" s="161"/>
      <c r="P83" s="161"/>
      <c r="Q83" s="161">
        <f>SUM(Q81:Q82)</f>
        <v>0</v>
      </c>
      <c r="R83" s="161">
        <f>SUM(R81:R82)</f>
        <v>0</v>
      </c>
    </row>
    <row r="84" spans="1:18" ht="14.4" x14ac:dyDescent="0.3">
      <c r="A84" s="168"/>
      <c r="B84" s="168"/>
      <c r="C84" s="168"/>
      <c r="D84" s="168"/>
      <c r="E84" s="168"/>
      <c r="F84" s="168"/>
      <c r="G84" s="168"/>
      <c r="H84" s="168"/>
      <c r="I84" s="168"/>
      <c r="J84" s="168"/>
      <c r="K84" s="168"/>
      <c r="L84" s="168"/>
      <c r="M84" s="168"/>
      <c r="N84" s="168"/>
      <c r="O84" s="168"/>
      <c r="P84" s="168"/>
      <c r="Q84" s="168"/>
      <c r="R84" s="168"/>
    </row>
    <row r="85" spans="1:18" ht="14.4" customHeight="1" x14ac:dyDescent="0.3">
      <c r="A85" s="169" t="s">
        <v>22</v>
      </c>
      <c r="B85" s="170"/>
      <c r="C85" s="170"/>
      <c r="D85" s="170"/>
      <c r="E85" s="170"/>
      <c r="F85" s="170"/>
      <c r="G85" s="170"/>
      <c r="H85" s="170"/>
      <c r="I85" s="170"/>
      <c r="J85" s="170"/>
      <c r="K85" s="170"/>
      <c r="L85" s="170"/>
      <c r="M85" s="170"/>
      <c r="N85" s="170"/>
      <c r="O85" s="170"/>
      <c r="P85" s="170"/>
      <c r="Q85" s="170"/>
      <c r="R85" s="171"/>
    </row>
    <row r="86" spans="1:18" ht="14.4" customHeight="1" thickBot="1" x14ac:dyDescent="0.35">
      <c r="A86" s="172"/>
      <c r="B86" s="173"/>
      <c r="C86" s="173"/>
      <c r="D86" s="173"/>
      <c r="E86" s="173"/>
      <c r="F86" s="173"/>
      <c r="G86" s="173"/>
      <c r="H86" s="173"/>
      <c r="I86" s="173"/>
      <c r="J86" s="173"/>
      <c r="K86" s="173"/>
      <c r="L86" s="173"/>
      <c r="M86" s="173"/>
      <c r="N86" s="173"/>
      <c r="O86" s="173"/>
      <c r="P86" s="173"/>
      <c r="Q86" s="173"/>
      <c r="R86" s="174"/>
    </row>
  </sheetData>
  <mergeCells count="17">
    <mergeCell ref="A2:R2"/>
    <mergeCell ref="E12:R13"/>
    <mergeCell ref="N14:R14"/>
    <mergeCell ref="A80:R80"/>
    <mergeCell ref="G5:H5"/>
    <mergeCell ref="I5:R5"/>
    <mergeCell ref="G7:H7"/>
    <mergeCell ref="I7:R7"/>
    <mergeCell ref="G8:H8"/>
    <mergeCell ref="I8:R8"/>
    <mergeCell ref="A11:R11"/>
    <mergeCell ref="N79:R79"/>
    <mergeCell ref="A84:R84"/>
    <mergeCell ref="A81:I81"/>
    <mergeCell ref="A82:I82"/>
    <mergeCell ref="A83:I83"/>
    <mergeCell ref="A85:R8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zoomScaleNormal="100" workbookViewId="0">
      <selection sqref="A1:J1"/>
    </sheetView>
  </sheetViews>
  <sheetFormatPr defaultRowHeight="14.4" x14ac:dyDescent="0.3"/>
  <cols>
    <col min="1" max="1" width="14.109375" customWidth="1"/>
    <col min="6" max="6" width="18.6640625" customWidth="1"/>
    <col min="7" max="7" width="14.6640625" customWidth="1"/>
    <col min="8" max="8" width="15.6640625" customWidth="1"/>
    <col min="9" max="9" width="15.88671875" customWidth="1"/>
    <col min="10" max="10" width="19.44140625" customWidth="1"/>
  </cols>
  <sheetData>
    <row r="1" spans="1:13" x14ac:dyDescent="0.3">
      <c r="A1" s="190" t="s">
        <v>30</v>
      </c>
      <c r="B1" s="190"/>
      <c r="C1" s="190"/>
      <c r="D1" s="190"/>
      <c r="E1" s="190"/>
      <c r="F1" s="190"/>
      <c r="G1" s="190"/>
      <c r="H1" s="190"/>
      <c r="I1" s="190"/>
      <c r="J1" s="190"/>
    </row>
    <row r="2" spans="1:13" x14ac:dyDescent="0.3">
      <c r="A2" s="48" t="s">
        <v>31</v>
      </c>
      <c r="B2" s="193" t="s">
        <v>99</v>
      </c>
      <c r="C2" s="193"/>
      <c r="D2" s="193"/>
      <c r="E2" s="193"/>
      <c r="F2" s="193"/>
      <c r="G2" s="193"/>
      <c r="H2" s="193"/>
      <c r="I2" s="49"/>
      <c r="J2" s="50"/>
    </row>
    <row r="3" spans="1:13" x14ac:dyDescent="0.3">
      <c r="A3" s="48" t="s">
        <v>35</v>
      </c>
      <c r="B3" s="192"/>
      <c r="C3" s="192"/>
      <c r="D3" s="192"/>
      <c r="E3" s="192"/>
      <c r="F3" s="192"/>
      <c r="G3" s="51"/>
      <c r="H3" s="51"/>
      <c r="I3" s="51"/>
      <c r="J3" s="52"/>
    </row>
    <row r="4" spans="1:13" x14ac:dyDescent="0.3">
      <c r="A4" s="48" t="s">
        <v>36</v>
      </c>
      <c r="B4" s="192"/>
      <c r="C4" s="192"/>
      <c r="D4" s="192"/>
      <c r="E4" s="192"/>
      <c r="F4" s="192"/>
      <c r="G4" s="51"/>
      <c r="H4" s="51"/>
      <c r="I4" s="51"/>
      <c r="J4" s="52"/>
    </row>
    <row r="5" spans="1:13" x14ac:dyDescent="0.3">
      <c r="A5" s="48" t="s">
        <v>37</v>
      </c>
      <c r="B5" s="192"/>
      <c r="C5" s="192"/>
      <c r="D5" s="192"/>
      <c r="E5" s="192"/>
      <c r="F5" s="192"/>
      <c r="G5" s="51"/>
      <c r="H5" s="51"/>
      <c r="I5" s="51"/>
      <c r="J5" s="52"/>
    </row>
    <row r="6" spans="1:13" x14ac:dyDescent="0.3">
      <c r="A6" s="45"/>
      <c r="B6" s="46"/>
      <c r="C6" s="46"/>
      <c r="D6" s="51"/>
      <c r="E6" s="51"/>
      <c r="F6" s="51"/>
      <c r="G6" s="51"/>
      <c r="H6" s="51"/>
      <c r="I6" s="51"/>
      <c r="J6" s="52"/>
    </row>
    <row r="7" spans="1:13" x14ac:dyDescent="0.3">
      <c r="A7" s="45"/>
      <c r="B7" s="46"/>
      <c r="C7" s="46"/>
      <c r="D7" s="51"/>
      <c r="E7" s="51"/>
      <c r="F7" s="51"/>
      <c r="G7" s="51"/>
      <c r="H7" s="51"/>
      <c r="I7" s="51"/>
      <c r="J7" s="52"/>
    </row>
    <row r="8" spans="1:13" x14ac:dyDescent="0.3">
      <c r="A8" s="45"/>
      <c r="B8" s="46"/>
      <c r="C8" s="46"/>
      <c r="D8" s="51"/>
      <c r="E8" s="51"/>
      <c r="F8" s="51"/>
      <c r="G8" s="51"/>
      <c r="H8" s="51"/>
      <c r="I8" s="51"/>
      <c r="J8" s="52"/>
    </row>
    <row r="9" spans="1:13" x14ac:dyDescent="0.3">
      <c r="A9" s="163" t="s">
        <v>32</v>
      </c>
      <c r="B9" s="194"/>
      <c r="C9" s="195"/>
      <c r="D9" s="195"/>
      <c r="E9" s="196"/>
      <c r="F9" s="191">
        <f ca="1">TODAY()</f>
        <v>45680</v>
      </c>
      <c r="G9" s="191"/>
      <c r="H9" s="191"/>
      <c r="I9" s="191"/>
      <c r="J9" s="191"/>
      <c r="K9" s="32"/>
      <c r="L9" s="32"/>
      <c r="M9" s="32"/>
    </row>
    <row r="10" spans="1:13" x14ac:dyDescent="0.3">
      <c r="A10" s="163" t="s">
        <v>29</v>
      </c>
      <c r="B10" s="190" t="s">
        <v>8</v>
      </c>
      <c r="C10" s="190"/>
      <c r="D10" s="190"/>
      <c r="E10" s="190"/>
      <c r="F10" s="190"/>
      <c r="G10" s="164" t="s">
        <v>54</v>
      </c>
      <c r="H10" s="164" t="s">
        <v>55</v>
      </c>
      <c r="I10" s="164" t="s">
        <v>56</v>
      </c>
      <c r="J10" s="164" t="s">
        <v>57</v>
      </c>
    </row>
    <row r="11" spans="1:13" x14ac:dyDescent="0.3">
      <c r="A11" s="47">
        <v>10000</v>
      </c>
      <c r="B11" s="187" t="s">
        <v>33</v>
      </c>
      <c r="C11" s="188"/>
      <c r="D11" s="188"/>
      <c r="E11" s="188"/>
      <c r="F11" s="189"/>
      <c r="G11" s="126">
        <f>'TAKEOFF BREAKDOWN'!K27</f>
        <v>0</v>
      </c>
      <c r="H11" s="79">
        <f>'TAKEOFF BREAKDOWN'!O27</f>
        <v>0</v>
      </c>
      <c r="I11" s="79">
        <f>'TAKEOFF BREAKDOWN'!P27</f>
        <v>0</v>
      </c>
      <c r="J11" s="79">
        <f>I11+H11</f>
        <v>0</v>
      </c>
    </row>
    <row r="12" spans="1:13" x14ac:dyDescent="0.3">
      <c r="A12" s="47">
        <v>100000</v>
      </c>
      <c r="B12" s="187" t="s">
        <v>34</v>
      </c>
      <c r="C12" s="188"/>
      <c r="D12" s="188"/>
      <c r="E12" s="188"/>
      <c r="F12" s="189"/>
      <c r="G12" s="126">
        <f>'TAKEOFF BREAKDOWN'!K53</f>
        <v>0</v>
      </c>
      <c r="H12" s="79">
        <f>'TAKEOFF BREAKDOWN'!O53</f>
        <v>0</v>
      </c>
      <c r="I12" s="79">
        <f>'TAKEOFF BREAKDOWN'!P53</f>
        <v>0</v>
      </c>
      <c r="J12" s="79">
        <f t="shared" ref="J12:J13" si="0">I12+H12</f>
        <v>0</v>
      </c>
    </row>
    <row r="13" spans="1:13" x14ac:dyDescent="0.3">
      <c r="A13" s="47">
        <v>110000</v>
      </c>
      <c r="B13" s="187" t="s">
        <v>40</v>
      </c>
      <c r="C13" s="188"/>
      <c r="D13" s="188"/>
      <c r="E13" s="188"/>
      <c r="F13" s="189"/>
      <c r="G13" s="126">
        <f>'TAKEOFF BREAKDOWN'!K63</f>
        <v>0</v>
      </c>
      <c r="H13" s="79">
        <f>'TAKEOFF BREAKDOWN'!O63</f>
        <v>0</v>
      </c>
      <c r="I13" s="79">
        <f>'TAKEOFF BREAKDOWN'!P63</f>
        <v>0</v>
      </c>
      <c r="J13" s="79">
        <f t="shared" si="0"/>
        <v>0</v>
      </c>
    </row>
    <row r="14" spans="1:13" s="127" customFormat="1" x14ac:dyDescent="0.3">
      <c r="A14" s="92">
        <v>120000</v>
      </c>
      <c r="B14" s="187" t="s">
        <v>96</v>
      </c>
      <c r="C14" s="188"/>
      <c r="D14" s="188"/>
      <c r="E14" s="188"/>
      <c r="F14" s="189"/>
      <c r="G14" s="126">
        <f>'TAKEOFF BREAKDOWN'!K70</f>
        <v>0</v>
      </c>
      <c r="H14" s="79">
        <f>'TAKEOFF BREAKDOWN'!O70</f>
        <v>0</v>
      </c>
      <c r="I14" s="79">
        <f>'TAKEOFF BREAKDOWN'!P70</f>
        <v>0</v>
      </c>
      <c r="J14" s="79">
        <f t="shared" ref="J14" si="1">I14+H14</f>
        <v>0</v>
      </c>
    </row>
    <row r="15" spans="1:13" s="127" customFormat="1" x14ac:dyDescent="0.3">
      <c r="A15" s="92">
        <v>140000</v>
      </c>
      <c r="B15" s="187" t="s">
        <v>97</v>
      </c>
      <c r="C15" s="188"/>
      <c r="D15" s="188"/>
      <c r="E15" s="188"/>
      <c r="F15" s="189"/>
      <c r="G15" s="126">
        <f>'TAKEOFF BREAKDOWN'!K76</f>
        <v>0</v>
      </c>
      <c r="H15" s="79">
        <f>'TAKEOFF BREAKDOWN'!O76</f>
        <v>0</v>
      </c>
      <c r="I15" s="79">
        <f>'TAKEOFF BREAKDOWN'!P76</f>
        <v>0</v>
      </c>
      <c r="J15" s="79">
        <f t="shared" ref="J15" si="2">I15+H15</f>
        <v>0</v>
      </c>
    </row>
    <row r="16" spans="1:13" x14ac:dyDescent="0.3">
      <c r="A16" s="77"/>
      <c r="B16" s="77"/>
      <c r="C16" s="77"/>
      <c r="D16" s="77"/>
      <c r="E16" s="77"/>
      <c r="F16" s="77"/>
      <c r="G16" s="77"/>
      <c r="H16" s="77"/>
      <c r="I16" s="77"/>
      <c r="J16" s="77"/>
    </row>
    <row r="17" spans="1:10" x14ac:dyDescent="0.3">
      <c r="A17" s="190" t="s">
        <v>19</v>
      </c>
      <c r="B17" s="190"/>
      <c r="C17" s="190"/>
      <c r="D17" s="190"/>
      <c r="E17" s="190"/>
      <c r="F17" s="163"/>
      <c r="G17" s="165" t="s">
        <v>44</v>
      </c>
      <c r="H17" s="166">
        <f>SUM(H11:H15)</f>
        <v>0</v>
      </c>
      <c r="I17" s="166">
        <f>SUM(I11:I15)</f>
        <v>0</v>
      </c>
      <c r="J17" s="166">
        <f>SUM(J11:J15)</f>
        <v>0</v>
      </c>
    </row>
    <row r="18" spans="1:10" x14ac:dyDescent="0.3">
      <c r="A18" s="190" t="s">
        <v>20</v>
      </c>
      <c r="B18" s="190"/>
      <c r="C18" s="190"/>
      <c r="D18" s="190"/>
      <c r="E18" s="190"/>
      <c r="F18" s="167">
        <v>0.25</v>
      </c>
      <c r="G18" s="166"/>
      <c r="H18" s="166"/>
      <c r="I18" s="166">
        <f>F18*J17</f>
        <v>0</v>
      </c>
      <c r="J18" s="166">
        <f>I18</f>
        <v>0</v>
      </c>
    </row>
    <row r="19" spans="1:10" x14ac:dyDescent="0.3">
      <c r="A19" s="190" t="s">
        <v>21</v>
      </c>
      <c r="B19" s="190"/>
      <c r="C19" s="190"/>
      <c r="D19" s="190"/>
      <c r="E19" s="190"/>
      <c r="F19" s="163"/>
      <c r="G19" s="166"/>
      <c r="H19" s="166"/>
      <c r="I19" s="166"/>
      <c r="J19" s="166">
        <f>J17+J18</f>
        <v>0</v>
      </c>
    </row>
  </sheetData>
  <mergeCells count="16">
    <mergeCell ref="B10:F10"/>
    <mergeCell ref="B13:F13"/>
    <mergeCell ref="B11:F11"/>
    <mergeCell ref="B12:F12"/>
    <mergeCell ref="A1:J1"/>
    <mergeCell ref="F9:J9"/>
    <mergeCell ref="B3:F3"/>
    <mergeCell ref="B4:F4"/>
    <mergeCell ref="B5:F5"/>
    <mergeCell ref="B2:H2"/>
    <mergeCell ref="B9:E9"/>
    <mergeCell ref="B15:F15"/>
    <mergeCell ref="A19:E19"/>
    <mergeCell ref="A18:E18"/>
    <mergeCell ref="A17:E17"/>
    <mergeCell ref="B14:F1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d = " h t t p : / / w w w . w 3 . o r g / 2 0 0 1 / X M L S c h e m a "   x m l n s : x s i = " h t t p : / / w w w . w 3 . o r g / 2 0 0 1 / X M L S c h e m a - i n s t a n c e " > < T o k e n s / > < / S w i f t T o k e n s > 
</file>

<file path=customXml/itemProps1.xml><?xml version="1.0" encoding="utf-8"?>
<ds:datastoreItem xmlns:ds="http://schemas.openxmlformats.org/officeDocument/2006/customXml" ds:itemID="{4F73F5D4-258A-46B0-9366-4E9D48A0AE56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TAKEOFF BREAKDOWN</vt:lpstr>
      <vt:lpstr>GENERAL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Fahad Imtiaz</dc:creator>
  <cp:lastModifiedBy>Muaz</cp:lastModifiedBy>
  <dcterms:created xsi:type="dcterms:W3CDTF">2023-05-01T23:24:25Z</dcterms:created>
  <dcterms:modified xsi:type="dcterms:W3CDTF">2025-01-22T21:19:45Z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lanSwiftJobName">
    <vt:lpwstr/>
  </property>
  <property fmtid="{D5CDD505-2E9C-101B-9397-08002B2CF9AE}" pid="3" name="PlanSwiftJobGuid">
    <vt:lpwstr/>
  </property>
  <property fmtid="{D5CDD505-2E9C-101B-9397-08002B2CF9AE}" pid="4" name="LinkedDataId">
    <vt:lpwstr>{4F73F5D4-258A-46B0-9366-4E9D48A0AE56}</vt:lpwstr>
  </property>
</Properties>
</file>