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BREAKDOWN'!$R$1:$R$75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65" i="1"/>
  <c r="G12" i="2" s="1"/>
  <c r="A63" i="1"/>
  <c r="A62" i="1"/>
  <c r="A61" i="1"/>
  <c r="A60" i="1"/>
  <c r="A59" i="1"/>
  <c r="A58" i="1"/>
  <c r="A57" i="1"/>
  <c r="A55" i="1"/>
  <c r="A54" i="1"/>
  <c r="A53" i="1"/>
  <c r="A52" i="1"/>
  <c r="A51" i="1"/>
  <c r="A50" i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17" i="1"/>
  <c r="H63" i="1"/>
  <c r="P63" i="1" s="1"/>
  <c r="H62" i="1"/>
  <c r="P62" i="1" s="1"/>
  <c r="H61" i="1"/>
  <c r="P61" i="1" s="1"/>
  <c r="H60" i="1"/>
  <c r="P60" i="1" s="1"/>
  <c r="H59" i="1"/>
  <c r="P59" i="1" s="1"/>
  <c r="H58" i="1"/>
  <c r="P58" i="1" s="1"/>
  <c r="H57" i="1"/>
  <c r="P57" i="1" s="1"/>
  <c r="H54" i="1"/>
  <c r="P54" i="1" s="1"/>
  <c r="H52" i="1"/>
  <c r="P52" i="1" s="1"/>
  <c r="H51" i="1"/>
  <c r="P51" i="1" s="1"/>
  <c r="H50" i="1"/>
  <c r="P50" i="1" s="1"/>
  <c r="H49" i="1"/>
  <c r="P49" i="1" s="1"/>
  <c r="H42" i="1"/>
  <c r="P42" i="1" s="1"/>
  <c r="H40" i="1"/>
  <c r="P40" i="1" s="1"/>
  <c r="H35" i="1"/>
  <c r="P35" i="1" s="1"/>
  <c r="H34" i="1"/>
  <c r="P34" i="1" s="1"/>
  <c r="H33" i="1"/>
  <c r="P33" i="1" s="1"/>
  <c r="H32" i="1"/>
  <c r="P32" i="1" s="1"/>
  <c r="H31" i="1"/>
  <c r="P31" i="1" s="1"/>
  <c r="H55" i="1"/>
  <c r="P55" i="1" s="1"/>
  <c r="H53" i="1"/>
  <c r="P53" i="1" s="1"/>
  <c r="H47" i="1"/>
  <c r="P47" i="1" s="1"/>
  <c r="H46" i="1"/>
  <c r="P46" i="1" s="1"/>
  <c r="H45" i="1"/>
  <c r="P45" i="1" s="1"/>
  <c r="H44" i="1"/>
  <c r="P44" i="1" s="1"/>
  <c r="H43" i="1"/>
  <c r="P43" i="1" s="1"/>
  <c r="H41" i="1"/>
  <c r="P41" i="1" s="1"/>
  <c r="H39" i="1"/>
  <c r="P39" i="1" s="1"/>
  <c r="H38" i="1"/>
  <c r="P38" i="1" s="1"/>
  <c r="H37" i="1"/>
  <c r="P37" i="1" s="1"/>
  <c r="H36" i="1"/>
  <c r="P36" i="1" s="1"/>
  <c r="P65" i="1" l="1"/>
  <c r="I12" i="2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31" i="1"/>
  <c r="O32" i="1"/>
  <c r="Q32" i="1" s="1"/>
  <c r="O33" i="1"/>
  <c r="Q33" i="1" s="1"/>
  <c r="O34" i="1"/>
  <c r="Q34" i="1" s="1"/>
  <c r="O35" i="1"/>
  <c r="Q35" i="1" s="1"/>
  <c r="O40" i="1"/>
  <c r="Q40" i="1" s="1"/>
  <c r="O42" i="1"/>
  <c r="Q42" i="1" s="1"/>
  <c r="O49" i="1"/>
  <c r="Q49" i="1" s="1"/>
  <c r="O50" i="1"/>
  <c r="Q50" i="1" s="1"/>
  <c r="O51" i="1"/>
  <c r="Q51" i="1" s="1"/>
  <c r="O52" i="1"/>
  <c r="Q52" i="1" s="1"/>
  <c r="O54" i="1"/>
  <c r="Q54" i="1" s="1"/>
  <c r="O36" i="1"/>
  <c r="Q36" i="1" s="1"/>
  <c r="O37" i="1"/>
  <c r="Q37" i="1" s="1"/>
  <c r="O38" i="1"/>
  <c r="Q38" i="1" s="1"/>
  <c r="O39" i="1"/>
  <c r="Q39" i="1" s="1"/>
  <c r="O41" i="1"/>
  <c r="Q41" i="1" s="1"/>
  <c r="O43" i="1"/>
  <c r="Q43" i="1" s="1"/>
  <c r="O44" i="1"/>
  <c r="Q44" i="1" s="1"/>
  <c r="O45" i="1"/>
  <c r="Q45" i="1" s="1"/>
  <c r="O46" i="1"/>
  <c r="Q46" i="1" s="1"/>
  <c r="O47" i="1"/>
  <c r="Q47" i="1" s="1"/>
  <c r="O53" i="1"/>
  <c r="Q53" i="1" s="1"/>
  <c r="O55" i="1"/>
  <c r="Q55" i="1" s="1"/>
  <c r="Q31" i="1" l="1"/>
  <c r="R65" i="1" s="1"/>
  <c r="O65" i="1"/>
  <c r="H12" i="2" s="1"/>
  <c r="J12" i="2" l="1"/>
  <c r="A66" i="1" l="1"/>
  <c r="A65" i="1"/>
  <c r="A64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70" i="1" l="1"/>
  <c r="Q71" i="1" s="1"/>
  <c r="Q72" i="1" s="1"/>
  <c r="R27" i="1"/>
  <c r="R70" i="1" s="1"/>
  <c r="O27" i="1"/>
  <c r="H11" i="2" s="1"/>
  <c r="H14" i="2" l="1"/>
  <c r="J11" i="2"/>
  <c r="J14" i="2" s="1"/>
  <c r="I15" i="2" s="1"/>
  <c r="J15" i="2" s="1"/>
  <c r="J16" i="2" s="1"/>
  <c r="R71" i="1"/>
  <c r="R72" i="1" s="1"/>
</calcChain>
</file>

<file path=xl/sharedStrings.xml><?xml version="1.0" encoding="utf-8"?>
<sst xmlns="http://schemas.openxmlformats.org/spreadsheetml/2006/main" count="215" uniqueCount="94">
  <si>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</si>
  <si>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</si>
  <si>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</si>
  <si>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</si>
  <si>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</si>
  <si>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</si>
  <si>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</si>
  <si>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</si>
  <si>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</si>
  <si>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</si>
  <si>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</si>
  <si>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</si>
  <si>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</si>
  <si>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</si>
  <si>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</si>
  <si>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</si>
  <si>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</si>
  <si>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07 - THERMAL AND MOISTRE PROTECTION</t>
  </si>
  <si>
    <t>Subtotal (Thermal and Moisture Protection)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</si>
  <si>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</si>
  <si>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</si>
  <si>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</si>
  <si>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</si>
  <si>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</si>
  <si>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</si>
  <si>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</si>
  <si>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</si>
  <si>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</si>
  <si>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</si>
  <si>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</si>
  <si>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</si>
  <si>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</si>
  <si>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</si>
  <si>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</si>
  <si>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THERMAL AND MOISTURE PROTECTION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</si>
  <si>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</si>
  <si>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</si>
  <si>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</si>
  <si>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</si>
  <si>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</si>
  <si>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</si>
  <si>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</si>
  <si>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</si>
  <si>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</si>
  <si>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</si>
  <si>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</si>
  <si>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</si>
  <si>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</si>
  <si>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</si>
  <si>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</si>
  <si>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</si>
  <si>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</si>
  <si>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</si>
  <si>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</si>
  <si>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</si>
  <si>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</si>
  <si>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SF</t>
  </si>
  <si>
    <t>ROOFING</t>
  </si>
  <si>
    <t>5" ALUMINIUM OGEE GUTTER</t>
  </si>
  <si>
    <t>SIDING</t>
  </si>
  <si>
    <t>AZEK TRIM BOARD</t>
  </si>
  <si>
    <t>Aluminium Downspout</t>
  </si>
  <si>
    <t>FT</t>
  </si>
  <si>
    <t>Standing Seam Metal Roofing Over 12:10 Pitched Roof</t>
  </si>
  <si>
    <t>Fiberglass Shingles Over 12:10 Pitched Roof</t>
  </si>
  <si>
    <t>Fiberglass Shingles Over 12:6 Pitched Roof</t>
  </si>
  <si>
    <t>Fiberglass Shingles Over 12:9 Pitched Roof</t>
  </si>
  <si>
    <t>0. 60" Thick Epdm Roofing Over Bonding Adhesive And Adhered  ( Class B), 1/2" Cover Board Per Mfr Guidelines Over   Over 12:1/4" Pitched Roof</t>
  </si>
  <si>
    <t>18" Cont. Ice &amp; Water Sheild  @ Epdm To Shingle Roof Transition</t>
  </si>
  <si>
    <t>Self Adhereing Membrane Flashing And Sealent @ Epdm To Shingle Roof Transition</t>
  </si>
  <si>
    <t>10" Bent Alum. Flashing @ Epdm To Shingle Roof Transition</t>
  </si>
  <si>
    <t>Sealent Water Block @ Epdm To Shingle Roof Transition</t>
  </si>
  <si>
    <t>Ice &amp; Water Sheild</t>
  </si>
  <si>
    <t>6" Dia Downspouts</t>
  </si>
  <si>
    <t xml:space="preserve">4'-0" High Parapet Wall </t>
  </si>
  <si>
    <t xml:space="preserve">2" Wide Metal Coping </t>
  </si>
  <si>
    <t>Valley Flashing (typ. )</t>
  </si>
  <si>
    <t>Ridge Flashing</t>
  </si>
  <si>
    <t>Hip Flashing</t>
  </si>
  <si>
    <t>Horizontal Vinyl Siding</t>
  </si>
  <si>
    <t>Vinyl Shingle Siding Panels</t>
  </si>
  <si>
    <t>Azek Panel</t>
  </si>
  <si>
    <t>Metal Roofing Panels</t>
  </si>
  <si>
    <t>Azek Trim Board( Cornice)</t>
  </si>
  <si>
    <t>2" Synthetic Stone Veneer</t>
  </si>
  <si>
    <t>EXTERIOR FINISHES</t>
  </si>
  <si>
    <t>BR-1 - Horizontal Brick</t>
  </si>
  <si>
    <t>BR-2 - Inset Soldier Course Brick Detail</t>
  </si>
  <si>
    <t>FC-1 - Lap Siding</t>
  </si>
  <si>
    <t>FC-2 - Vertical Lap Siding</t>
  </si>
  <si>
    <t>FC-4 - Fiber Cement Panel</t>
  </si>
  <si>
    <t>M-1 - Metal Siding</t>
  </si>
  <si>
    <t>PROJECT ID: SAMPLE ESTIMATE ROOFING AND EXTERIOR FINISHES</t>
  </si>
  <si>
    <t>SAMPLE ESTIMATE ROOFING AND EXTERIOR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</si>
</sst>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mm\ dd\ yy;@"/>
    <numFmt numFmtId="170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62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9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/>
    <xf numFmtId="169" fontId="15" fillId="0" borderId="1" xfId="0" applyNumberFormat="1" applyFont="1" applyBorder="1" applyAlignment="1">
      <alignment horizontal="left" vertical="top" indent="1" shrinkToFit="1"/>
    </xf>
    <xf numFmtId="0" fontId="7" fillId="0" borderId="18" xfId="0" applyFont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left" vertical="top" indent="1" shrinkToFit="1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left" vertical="top" indent="1" shrinkToFi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45760"/>
        <c:axId val="187700736"/>
      </c:barChart>
      <c:catAx>
        <c:axId val="185445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00736"/>
        <c:crosses val="autoZero"/>
        <c:auto val="1"/>
        <c:lblAlgn val="ctr"/>
        <c:lblOffset val="100"/>
        <c:noMultiLvlLbl val="0"/>
      </c:catAx>
      <c:valAx>
        <c:axId val="1877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999066</xdr:colOff>
      <xdr:row>2</xdr:row>
      <xdr:rowOff>25400</xdr:rowOff>
    </xdr:from>
    <xdr:to>
      <xdr:col>17</xdr:col>
      <xdr:colOff>284402</xdr:colOff>
      <xdr:row>9</xdr:row>
      <xdr:rowOff>169338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0933" y="499533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0</xdr:row>
      <xdr:rowOff>66675</xdr:rowOff>
    </xdr:from>
    <xdr:to>
      <xdr:col>22</xdr:col>
      <xdr:colOff>48994</xdr:colOff>
      <xdr:row>16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312420</xdr:colOff>
      <xdr:row>1</xdr:row>
      <xdr:rowOff>45720</xdr:rowOff>
    </xdr:from>
    <xdr:to>
      <xdr:col>9</xdr:col>
      <xdr:colOff>922020</xdr:colOff>
      <xdr:row>7</xdr:row>
      <xdr:rowOff>98762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8980" y="2286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8.44140625" style="119" customWidth="1"/>
    <col min="6" max="6" width="11" style="120" customWidth="1"/>
    <col min="7" max="7" width="10.33203125" style="120" customWidth="1"/>
    <col min="8" max="8" width="12.44140625" style="120" customWidth="1"/>
    <col min="9" max="9" width="7.6640625" style="120" customWidth="1"/>
    <col min="10" max="10" width="13.88671875" style="120" customWidth="1"/>
    <col min="11" max="11" width="14.44140625" style="120" customWidth="1"/>
    <col min="12" max="12" width="11.88671875" style="120" customWidth="1"/>
    <col min="13" max="13" width="15.109375" style="120" customWidth="1"/>
    <col min="14" max="16" width="16.44140625" style="120" customWidth="1"/>
    <col min="17" max="17" width="13.5546875" style="120" customWidth="1"/>
    <col min="18" max="18" width="12.44140625" style="120" customWidth="1"/>
  </cols>
  <sheetData>
    <row r="1" spans="1:18" x14ac:dyDescent="0.3">
      <c r="A1" s="55"/>
      <c r="B1" s="56"/>
      <c r="C1" s="56"/>
      <c r="D1" s="57"/>
      <c r="E1" s="114"/>
      <c r="F1" s="89"/>
      <c r="G1" s="89"/>
      <c r="H1" s="89"/>
      <c r="I1" s="90"/>
      <c r="J1" s="90"/>
      <c r="K1" s="91"/>
      <c r="L1" s="90"/>
      <c r="M1" s="91"/>
      <c r="N1" s="91"/>
      <c r="O1" s="91"/>
      <c r="P1" s="91"/>
      <c r="Q1" s="89"/>
      <c r="R1" s="92"/>
    </row>
    <row r="2" spans="1:18" ht="21" customHeight="1" x14ac:dyDescent="0.3">
      <c r="A2" s="133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17.399999999999999" x14ac:dyDescent="0.3">
      <c r="A3" s="58"/>
      <c r="B3" s="35"/>
      <c r="C3" s="35"/>
      <c r="D3" s="34"/>
      <c r="E3" s="33"/>
      <c r="F3" s="36"/>
      <c r="G3" s="53"/>
      <c r="H3" s="53"/>
      <c r="I3" s="54"/>
      <c r="J3" s="72"/>
      <c r="K3" s="88"/>
      <c r="L3" s="72"/>
      <c r="M3" s="54"/>
      <c r="N3" s="54"/>
      <c r="O3" s="54"/>
      <c r="P3" s="54"/>
      <c r="Q3" s="54"/>
      <c r="R3" s="59"/>
    </row>
    <row r="4" spans="1:18" ht="18.600000000000001" customHeight="1" x14ac:dyDescent="0.3">
      <c r="A4" s="58"/>
      <c r="B4" s="35"/>
      <c r="C4" s="35"/>
      <c r="D4" s="34"/>
      <c r="E4" s="39" t="s">
        <v>0</v>
      </c>
      <c r="F4" s="36"/>
      <c r="G4" s="36"/>
      <c r="H4" s="36"/>
      <c r="I4" s="36"/>
      <c r="J4" s="36"/>
      <c r="K4" s="87"/>
      <c r="L4" s="36"/>
      <c r="M4" s="37"/>
      <c r="N4" s="37"/>
      <c r="O4" s="37"/>
      <c r="P4" s="37"/>
      <c r="Q4" s="38"/>
      <c r="R4" s="60"/>
    </row>
    <row r="5" spans="1:18" ht="17.399999999999999" x14ac:dyDescent="0.3">
      <c r="A5" s="58"/>
      <c r="B5" s="35"/>
      <c r="C5" s="35"/>
      <c r="D5" s="34"/>
      <c r="E5" s="1" t="s">
        <v>1</v>
      </c>
      <c r="F5" s="36"/>
      <c r="G5" s="141"/>
      <c r="H5" s="141"/>
      <c r="I5" s="142"/>
      <c r="J5" s="142"/>
      <c r="K5" s="142"/>
      <c r="L5" s="142"/>
      <c r="M5" s="142"/>
      <c r="N5" s="142"/>
      <c r="O5" s="142"/>
      <c r="P5" s="142"/>
      <c r="Q5" s="142"/>
      <c r="R5" s="143"/>
    </row>
    <row r="6" spans="1:18" ht="17.399999999999999" x14ac:dyDescent="0.3">
      <c r="A6" s="58"/>
      <c r="B6" s="35"/>
      <c r="C6" s="35"/>
      <c r="D6" s="34"/>
      <c r="E6" s="1" t="s">
        <v>2</v>
      </c>
      <c r="F6" s="36"/>
      <c r="G6" s="53"/>
      <c r="H6" s="53"/>
      <c r="I6" s="54"/>
      <c r="J6" s="72"/>
      <c r="K6" s="88"/>
      <c r="L6" s="72"/>
      <c r="M6" s="54"/>
      <c r="N6" s="54"/>
      <c r="O6" s="54"/>
      <c r="P6" s="54"/>
      <c r="Q6" s="54"/>
      <c r="R6" s="59"/>
    </row>
    <row r="7" spans="1:18" ht="17.399999999999999" x14ac:dyDescent="0.3">
      <c r="A7" s="58"/>
      <c r="B7" s="35"/>
      <c r="C7" s="35"/>
      <c r="D7" s="34"/>
      <c r="E7" s="1" t="s">
        <v>3</v>
      </c>
      <c r="F7" s="36"/>
      <c r="G7" s="141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3"/>
    </row>
    <row r="8" spans="1:18" ht="17.399999999999999" x14ac:dyDescent="0.3">
      <c r="A8" s="58"/>
      <c r="B8" s="35"/>
      <c r="C8" s="35"/>
      <c r="D8" s="34"/>
      <c r="E8" s="1" t="s">
        <v>4</v>
      </c>
      <c r="F8" s="36"/>
      <c r="G8" s="141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3"/>
    </row>
    <row r="9" spans="1:18" ht="17.399999999999999" x14ac:dyDescent="0.3">
      <c r="A9" s="58"/>
      <c r="B9" s="35"/>
      <c r="C9" s="35"/>
      <c r="D9" s="34"/>
      <c r="E9" s="33"/>
      <c r="F9" s="36"/>
      <c r="G9" s="53"/>
      <c r="H9" s="53"/>
      <c r="I9" s="54"/>
      <c r="J9" s="72"/>
      <c r="K9" s="88"/>
      <c r="L9" s="72"/>
      <c r="M9" s="54"/>
      <c r="N9" s="54"/>
      <c r="O9" s="54"/>
      <c r="P9" s="54"/>
      <c r="Q9" s="54"/>
      <c r="R9" s="59"/>
    </row>
    <row r="10" spans="1:18" ht="17.399999999999999" x14ac:dyDescent="0.3">
      <c r="A10" s="58"/>
      <c r="B10" s="35"/>
      <c r="C10" s="35"/>
      <c r="D10" s="34"/>
      <c r="E10" s="33"/>
      <c r="F10" s="36"/>
      <c r="G10" s="53"/>
      <c r="H10" s="53"/>
      <c r="I10" s="54"/>
      <c r="J10" s="72"/>
      <c r="K10" s="88"/>
      <c r="L10" s="72"/>
      <c r="M10" s="54"/>
      <c r="N10" s="54"/>
      <c r="O10" s="54"/>
      <c r="P10" s="54"/>
      <c r="Q10" s="54"/>
      <c r="R10" s="59"/>
    </row>
    <row r="11" spans="1:18" ht="14.4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ht="15.6" customHeight="1" x14ac:dyDescent="0.3">
      <c r="A12" s="58"/>
      <c r="B12" s="35"/>
      <c r="C12" s="35"/>
      <c r="D12" s="34"/>
      <c r="E12" s="134" t="s">
        <v>92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5"/>
    </row>
    <row r="13" spans="1:18" ht="15.6" customHeight="1" x14ac:dyDescent="0.3">
      <c r="A13" s="58"/>
      <c r="B13" s="35"/>
      <c r="C13" s="35"/>
      <c r="D13" s="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5"/>
    </row>
    <row r="14" spans="1:18" x14ac:dyDescent="0.3">
      <c r="A14" s="61"/>
      <c r="B14" s="41"/>
      <c r="C14" s="41"/>
      <c r="D14" s="40"/>
      <c r="E14" s="42"/>
      <c r="F14" s="43"/>
      <c r="G14" s="43"/>
      <c r="H14" s="43"/>
      <c r="I14" s="43"/>
      <c r="J14" s="43"/>
      <c r="K14" s="105"/>
      <c r="L14" s="43"/>
      <c r="M14" s="44"/>
      <c r="N14" s="136">
        <f ca="1">TODAY()</f>
        <v>45680</v>
      </c>
      <c r="O14" s="136"/>
      <c r="P14" s="136"/>
      <c r="Q14" s="136"/>
      <c r="R14" s="137"/>
    </row>
    <row r="15" spans="1:18" ht="44.1" customHeight="1" x14ac:dyDescent="0.3">
      <c r="A15" s="122" t="s">
        <v>5</v>
      </c>
      <c r="B15" s="122" t="s">
        <v>6</v>
      </c>
      <c r="C15" s="122" t="s">
        <v>26</v>
      </c>
      <c r="D15" s="122" t="s">
        <v>7</v>
      </c>
      <c r="E15" s="122" t="s">
        <v>8</v>
      </c>
      <c r="F15" s="122" t="s">
        <v>9</v>
      </c>
      <c r="G15" s="122" t="s">
        <v>10</v>
      </c>
      <c r="H15" s="122" t="s">
        <v>11</v>
      </c>
      <c r="I15" s="122" t="s">
        <v>12</v>
      </c>
      <c r="J15" s="122" t="s">
        <v>39</v>
      </c>
      <c r="K15" s="122" t="s">
        <v>41</v>
      </c>
      <c r="L15" s="122" t="s">
        <v>40</v>
      </c>
      <c r="M15" s="122" t="s">
        <v>13</v>
      </c>
      <c r="N15" s="122" t="s">
        <v>14</v>
      </c>
      <c r="O15" s="122" t="s">
        <v>24</v>
      </c>
      <c r="P15" s="122" t="s">
        <v>25</v>
      </c>
      <c r="Q15" s="122" t="s">
        <v>15</v>
      </c>
      <c r="R15" s="122" t="s">
        <v>16</v>
      </c>
    </row>
    <row r="16" spans="1:18" ht="17.399999999999999" x14ac:dyDescent="0.3">
      <c r="A16" s="62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93"/>
      <c r="L16" s="5"/>
      <c r="M16" s="5"/>
      <c r="N16" s="5"/>
      <c r="O16" s="5"/>
      <c r="P16" s="5"/>
      <c r="Q16" s="6"/>
      <c r="R16" s="63"/>
    </row>
    <row r="17" spans="1:18" x14ac:dyDescent="0.3">
      <c r="A17" s="64">
        <f>IF(F17="","", COUNTA($F17:F$17))</f>
        <v>1</v>
      </c>
      <c r="B17" s="7"/>
      <c r="C17" s="7"/>
      <c r="D17" s="8"/>
      <c r="E17" s="117" t="s">
        <v>43</v>
      </c>
      <c r="F17" s="86">
        <v>1</v>
      </c>
      <c r="G17" s="99">
        <v>0</v>
      </c>
      <c r="H17" s="86">
        <f t="shared" ref="H17:H25" si="0">F17*(1+G17)</f>
        <v>1</v>
      </c>
      <c r="I17" s="86" t="s">
        <v>38</v>
      </c>
      <c r="J17" s="112" t="s">
        <v>42</v>
      </c>
      <c r="K17" s="112" t="s">
        <v>42</v>
      </c>
      <c r="L17" s="113">
        <v>0</v>
      </c>
      <c r="M17" s="94">
        <v>0</v>
      </c>
      <c r="N17" s="94">
        <v>0</v>
      </c>
      <c r="O17" s="94">
        <f t="shared" ref="O17:O25" si="1">H17*M17</f>
        <v>0</v>
      </c>
      <c r="P17" s="94">
        <f t="shared" ref="P17:P25" si="2">H17*N17</f>
        <v>0</v>
      </c>
      <c r="Q17" s="95">
        <f>O17+P17</f>
        <v>0</v>
      </c>
      <c r="R17" s="101"/>
    </row>
    <row r="18" spans="1:18" x14ac:dyDescent="0.3">
      <c r="A18" s="64">
        <f>IF(F18="","", COUNTA($F$17:F18))</f>
        <v>2</v>
      </c>
      <c r="B18" s="7"/>
      <c r="C18" s="7"/>
      <c r="D18" s="8"/>
      <c r="E18" s="117" t="s">
        <v>44</v>
      </c>
      <c r="F18" s="86">
        <v>1</v>
      </c>
      <c r="G18" s="99">
        <v>0</v>
      </c>
      <c r="H18" s="86">
        <f t="shared" si="0"/>
        <v>1</v>
      </c>
      <c r="I18" s="86" t="s">
        <v>38</v>
      </c>
      <c r="J18" s="112" t="s">
        <v>42</v>
      </c>
      <c r="K18" s="112" t="s">
        <v>42</v>
      </c>
      <c r="L18" s="113">
        <v>0</v>
      </c>
      <c r="M18" s="94">
        <v>0</v>
      </c>
      <c r="N18" s="94">
        <v>0</v>
      </c>
      <c r="O18" s="94">
        <f t="shared" si="1"/>
        <v>0</v>
      </c>
      <c r="P18" s="94">
        <f t="shared" si="2"/>
        <v>0</v>
      </c>
      <c r="Q18" s="95">
        <f t="shared" ref="Q18:Q25" si="3">O18+P18</f>
        <v>0</v>
      </c>
      <c r="R18" s="101"/>
    </row>
    <row r="19" spans="1:18" x14ac:dyDescent="0.3">
      <c r="A19" s="64">
        <f>IF(F19="","", COUNTA($F$17:F19))</f>
        <v>3</v>
      </c>
      <c r="B19" s="7"/>
      <c r="C19" s="7"/>
      <c r="D19" s="8"/>
      <c r="E19" s="117" t="s">
        <v>45</v>
      </c>
      <c r="F19" s="86">
        <v>1</v>
      </c>
      <c r="G19" s="99">
        <v>0</v>
      </c>
      <c r="H19" s="86">
        <f t="shared" si="0"/>
        <v>1</v>
      </c>
      <c r="I19" s="86" t="s">
        <v>38</v>
      </c>
      <c r="J19" s="112" t="s">
        <v>42</v>
      </c>
      <c r="K19" s="112" t="s">
        <v>42</v>
      </c>
      <c r="L19" s="113">
        <v>0</v>
      </c>
      <c r="M19" s="94">
        <v>0</v>
      </c>
      <c r="N19" s="94">
        <v>0</v>
      </c>
      <c r="O19" s="94">
        <f t="shared" si="1"/>
        <v>0</v>
      </c>
      <c r="P19" s="94">
        <f t="shared" si="2"/>
        <v>0</v>
      </c>
      <c r="Q19" s="95">
        <f t="shared" si="3"/>
        <v>0</v>
      </c>
      <c r="R19" s="101"/>
    </row>
    <row r="20" spans="1:18" x14ac:dyDescent="0.3">
      <c r="A20" s="64">
        <f>IF(F20="","", COUNTA($F$17:F20))</f>
        <v>4</v>
      </c>
      <c r="B20" s="7"/>
      <c r="C20" s="7"/>
      <c r="D20" s="8"/>
      <c r="E20" s="117" t="s">
        <v>46</v>
      </c>
      <c r="F20" s="86">
        <v>1</v>
      </c>
      <c r="G20" s="99">
        <v>0</v>
      </c>
      <c r="H20" s="86">
        <f t="shared" si="0"/>
        <v>1</v>
      </c>
      <c r="I20" s="86" t="s">
        <v>38</v>
      </c>
      <c r="J20" s="112" t="s">
        <v>42</v>
      </c>
      <c r="K20" s="112" t="s">
        <v>42</v>
      </c>
      <c r="L20" s="113">
        <v>0</v>
      </c>
      <c r="M20" s="94">
        <v>0</v>
      </c>
      <c r="N20" s="94">
        <v>0</v>
      </c>
      <c r="O20" s="94">
        <f t="shared" si="1"/>
        <v>0</v>
      </c>
      <c r="P20" s="94">
        <f t="shared" si="2"/>
        <v>0</v>
      </c>
      <c r="Q20" s="95">
        <f t="shared" si="3"/>
        <v>0</v>
      </c>
      <c r="R20" s="101"/>
    </row>
    <row r="21" spans="1:18" x14ac:dyDescent="0.3">
      <c r="A21" s="64">
        <f>IF(F21="","", COUNTA($F$17:F21))</f>
        <v>5</v>
      </c>
      <c r="B21" s="7"/>
      <c r="C21" s="7"/>
      <c r="D21" s="8"/>
      <c r="E21" s="117" t="s">
        <v>47</v>
      </c>
      <c r="F21" s="86">
        <v>1</v>
      </c>
      <c r="G21" s="99">
        <v>0</v>
      </c>
      <c r="H21" s="86">
        <f t="shared" si="0"/>
        <v>1</v>
      </c>
      <c r="I21" s="86" t="s">
        <v>38</v>
      </c>
      <c r="J21" s="112" t="s">
        <v>42</v>
      </c>
      <c r="K21" s="112" t="s">
        <v>42</v>
      </c>
      <c r="L21" s="113">
        <v>0</v>
      </c>
      <c r="M21" s="94">
        <v>0</v>
      </c>
      <c r="N21" s="94">
        <v>0</v>
      </c>
      <c r="O21" s="94">
        <f t="shared" si="1"/>
        <v>0</v>
      </c>
      <c r="P21" s="94">
        <f t="shared" si="2"/>
        <v>0</v>
      </c>
      <c r="Q21" s="95">
        <f t="shared" si="3"/>
        <v>0</v>
      </c>
      <c r="R21" s="101"/>
    </row>
    <row r="22" spans="1:18" x14ac:dyDescent="0.3">
      <c r="A22" s="64">
        <f>IF(F22="","", COUNTA($F$17:F22))</f>
        <v>6</v>
      </c>
      <c r="B22" s="7"/>
      <c r="C22" s="7"/>
      <c r="D22" s="8"/>
      <c r="E22" s="117" t="s">
        <v>48</v>
      </c>
      <c r="F22" s="86">
        <v>1</v>
      </c>
      <c r="G22" s="99">
        <v>0</v>
      </c>
      <c r="H22" s="86">
        <f t="shared" si="0"/>
        <v>1</v>
      </c>
      <c r="I22" s="86" t="s">
        <v>38</v>
      </c>
      <c r="J22" s="112" t="s">
        <v>42</v>
      </c>
      <c r="K22" s="112" t="s">
        <v>42</v>
      </c>
      <c r="L22" s="113">
        <v>0</v>
      </c>
      <c r="M22" s="94">
        <v>0</v>
      </c>
      <c r="N22" s="94">
        <v>0</v>
      </c>
      <c r="O22" s="94">
        <f t="shared" si="1"/>
        <v>0</v>
      </c>
      <c r="P22" s="94">
        <f t="shared" si="2"/>
        <v>0</v>
      </c>
      <c r="Q22" s="95">
        <f t="shared" si="3"/>
        <v>0</v>
      </c>
      <c r="R22" s="101"/>
    </row>
    <row r="23" spans="1:18" x14ac:dyDescent="0.3">
      <c r="A23" s="64">
        <f>IF(F23="","", COUNTA($F$17:F23))</f>
        <v>7</v>
      </c>
      <c r="B23" s="7"/>
      <c r="C23" s="7"/>
      <c r="D23" s="8"/>
      <c r="E23" s="117" t="s">
        <v>49</v>
      </c>
      <c r="F23" s="86">
        <v>1</v>
      </c>
      <c r="G23" s="99">
        <v>0</v>
      </c>
      <c r="H23" s="86">
        <f t="shared" si="0"/>
        <v>1</v>
      </c>
      <c r="I23" s="86" t="s">
        <v>38</v>
      </c>
      <c r="J23" s="112" t="s">
        <v>42</v>
      </c>
      <c r="K23" s="112" t="s">
        <v>42</v>
      </c>
      <c r="L23" s="113">
        <v>0</v>
      </c>
      <c r="M23" s="94">
        <v>0</v>
      </c>
      <c r="N23" s="94">
        <v>0</v>
      </c>
      <c r="O23" s="94">
        <f t="shared" si="1"/>
        <v>0</v>
      </c>
      <c r="P23" s="94">
        <f t="shared" si="2"/>
        <v>0</v>
      </c>
      <c r="Q23" s="95">
        <f t="shared" si="3"/>
        <v>0</v>
      </c>
      <c r="R23" s="101"/>
    </row>
    <row r="24" spans="1:18" x14ac:dyDescent="0.3">
      <c r="A24" s="64">
        <f>IF(F24="","", COUNTA($F$17:F24))</f>
        <v>8</v>
      </c>
      <c r="B24" s="7"/>
      <c r="C24" s="7"/>
      <c r="D24" s="8"/>
      <c r="E24" s="117" t="s">
        <v>50</v>
      </c>
      <c r="F24" s="86">
        <v>1</v>
      </c>
      <c r="G24" s="99">
        <v>0</v>
      </c>
      <c r="H24" s="86">
        <f t="shared" si="0"/>
        <v>1</v>
      </c>
      <c r="I24" s="86" t="s">
        <v>38</v>
      </c>
      <c r="J24" s="112" t="s">
        <v>42</v>
      </c>
      <c r="K24" s="112" t="s">
        <v>42</v>
      </c>
      <c r="L24" s="113">
        <v>0</v>
      </c>
      <c r="M24" s="94">
        <v>0</v>
      </c>
      <c r="N24" s="94">
        <v>0</v>
      </c>
      <c r="O24" s="94">
        <f t="shared" si="1"/>
        <v>0</v>
      </c>
      <c r="P24" s="94">
        <f t="shared" si="2"/>
        <v>0</v>
      </c>
      <c r="Q24" s="95">
        <f t="shared" si="3"/>
        <v>0</v>
      </c>
      <c r="R24" s="101"/>
    </row>
    <row r="25" spans="1:18" x14ac:dyDescent="0.3">
      <c r="A25" s="64">
        <f>IF(F25="","", COUNTA($F$17:F25))</f>
        <v>9</v>
      </c>
      <c r="B25" s="7"/>
      <c r="C25" s="7"/>
      <c r="D25" s="8"/>
      <c r="E25" s="117" t="s">
        <v>51</v>
      </c>
      <c r="F25" s="86">
        <v>1</v>
      </c>
      <c r="G25" s="99">
        <v>0</v>
      </c>
      <c r="H25" s="86">
        <f t="shared" si="0"/>
        <v>1</v>
      </c>
      <c r="I25" s="86" t="s">
        <v>38</v>
      </c>
      <c r="J25" s="112" t="s">
        <v>42</v>
      </c>
      <c r="K25" s="112" t="s">
        <v>42</v>
      </c>
      <c r="L25" s="113">
        <v>0</v>
      </c>
      <c r="M25" s="94">
        <v>0</v>
      </c>
      <c r="N25" s="94">
        <v>0</v>
      </c>
      <c r="O25" s="94">
        <f t="shared" si="1"/>
        <v>0</v>
      </c>
      <c r="P25" s="94">
        <f t="shared" si="2"/>
        <v>0</v>
      </c>
      <c r="Q25" s="95">
        <f t="shared" si="3"/>
        <v>0</v>
      </c>
      <c r="R25" s="101"/>
    </row>
    <row r="26" spans="1:18" x14ac:dyDescent="0.3">
      <c r="A26" s="64"/>
      <c r="B26" s="7"/>
      <c r="C26" s="7"/>
      <c r="D26" s="8"/>
      <c r="E26" s="9"/>
      <c r="F26" s="10"/>
      <c r="G26" s="10"/>
      <c r="H26" s="11"/>
      <c r="I26" s="10"/>
      <c r="J26" s="70"/>
      <c r="K26" s="94"/>
      <c r="L26" s="10"/>
      <c r="M26" s="12"/>
      <c r="N26" s="12"/>
      <c r="O26" s="12"/>
      <c r="P26" s="12"/>
      <c r="Q26" s="13"/>
      <c r="R26" s="65"/>
    </row>
    <row r="27" spans="1:18" ht="17.399999999999999" x14ac:dyDescent="0.3">
      <c r="A27" s="66"/>
      <c r="B27" s="14"/>
      <c r="C27" s="14"/>
      <c r="D27" s="15"/>
      <c r="E27" s="123" t="s">
        <v>28</v>
      </c>
      <c r="F27" s="16"/>
      <c r="G27" s="16"/>
      <c r="H27" s="17"/>
      <c r="I27" s="16"/>
      <c r="J27" s="16"/>
      <c r="K27" s="123">
        <f>SUM(K17:K26)</f>
        <v>0</v>
      </c>
      <c r="L27" s="16"/>
      <c r="M27" s="18"/>
      <c r="N27" s="18"/>
      <c r="O27" s="124">
        <f>SUM(O17:O26)</f>
        <v>0</v>
      </c>
      <c r="P27" s="124">
        <f>SUM(P17:P26)</f>
        <v>0</v>
      </c>
      <c r="Q27" s="19"/>
      <c r="R27" s="124">
        <f>SUM(Q17:Q26)</f>
        <v>0</v>
      </c>
    </row>
    <row r="28" spans="1:18" x14ac:dyDescent="0.3">
      <c r="A28" s="67"/>
      <c r="B28" s="20"/>
      <c r="C28" s="20"/>
      <c r="D28" s="21"/>
      <c r="E28" s="22"/>
      <c r="F28" s="23"/>
      <c r="G28" s="23"/>
      <c r="H28" s="24"/>
      <c r="I28" s="23"/>
      <c r="J28" s="23"/>
      <c r="K28" s="97"/>
      <c r="L28" s="23"/>
      <c r="M28" s="25"/>
      <c r="N28" s="25"/>
      <c r="O28" s="25"/>
      <c r="P28" s="25"/>
      <c r="Q28" s="26"/>
      <c r="R28" s="68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70000</v>
      </c>
      <c r="E29" s="4" t="s">
        <v>17</v>
      </c>
      <c r="F29" s="4"/>
      <c r="G29" s="4"/>
      <c r="H29" s="4"/>
      <c r="I29" s="5"/>
      <c r="J29" s="5"/>
      <c r="K29" s="93"/>
      <c r="L29" s="5"/>
      <c r="M29" s="5"/>
      <c r="N29" s="5"/>
      <c r="O29" s="5"/>
      <c r="P29" s="5"/>
      <c r="Q29" s="6"/>
      <c r="R29" s="63"/>
    </row>
    <row r="30" spans="1:18" x14ac:dyDescent="0.3">
      <c r="A30" s="64"/>
      <c r="B30" s="27"/>
      <c r="C30" s="27"/>
      <c r="D30" s="30"/>
      <c r="E30" s="108" t="s">
        <v>57</v>
      </c>
      <c r="F30" s="96"/>
      <c r="G30" s="96"/>
      <c r="H30" s="107"/>
      <c r="I30" s="96"/>
      <c r="J30" s="96"/>
      <c r="K30" s="97"/>
      <c r="L30" s="96"/>
      <c r="M30" s="97"/>
      <c r="N30" s="97"/>
      <c r="O30" s="97"/>
      <c r="P30" s="97"/>
      <c r="Q30" s="98"/>
      <c r="R30" s="102"/>
    </row>
    <row r="31" spans="1:18" s="81" customFormat="1" x14ac:dyDescent="0.3">
      <c r="A31" s="100">
        <f>IF(F31="","", COUNTA($F$17:F31))</f>
        <v>10</v>
      </c>
      <c r="B31" s="76"/>
      <c r="C31" s="76"/>
      <c r="D31" s="80"/>
      <c r="E31" s="117" t="s">
        <v>63</v>
      </c>
      <c r="F31" s="111">
        <v>1071.2</v>
      </c>
      <c r="G31" s="109">
        <v>0.1</v>
      </c>
      <c r="H31" s="106">
        <f t="shared" ref="H31:H35" si="4">F31+F31*G31</f>
        <v>1178.3200000000002</v>
      </c>
      <c r="I31" s="110" t="s">
        <v>56</v>
      </c>
      <c r="J31" s="112" t="s">
        <v>42</v>
      </c>
      <c r="K31" s="112" t="s">
        <v>42</v>
      </c>
      <c r="L31" s="113">
        <v>0</v>
      </c>
      <c r="M31" s="94">
        <v>0</v>
      </c>
      <c r="N31" s="94">
        <v>0</v>
      </c>
      <c r="O31" s="94">
        <f t="shared" ref="O31:O35" si="5">H31*M31</f>
        <v>0</v>
      </c>
      <c r="P31" s="94">
        <f t="shared" ref="P31:P35" si="6">H31*N31</f>
        <v>0</v>
      </c>
      <c r="Q31" s="95">
        <f t="shared" ref="Q31:Q35" si="7">O31+P31</f>
        <v>0</v>
      </c>
      <c r="R31" s="101"/>
    </row>
    <row r="32" spans="1:18" s="81" customFormat="1" x14ac:dyDescent="0.3">
      <c r="A32" s="100">
        <f>IF(F32="","", COUNTA($F$17:F32))</f>
        <v>11</v>
      </c>
      <c r="B32" s="76"/>
      <c r="C32" s="76"/>
      <c r="D32" s="80"/>
      <c r="E32" s="117" t="s">
        <v>64</v>
      </c>
      <c r="F32" s="111">
        <v>629.20000000000005</v>
      </c>
      <c r="G32" s="109">
        <v>0.1</v>
      </c>
      <c r="H32" s="106">
        <f t="shared" si="4"/>
        <v>692.12</v>
      </c>
      <c r="I32" s="110" t="s">
        <v>56</v>
      </c>
      <c r="J32" s="112" t="s">
        <v>42</v>
      </c>
      <c r="K32" s="112" t="s">
        <v>42</v>
      </c>
      <c r="L32" s="113">
        <v>0</v>
      </c>
      <c r="M32" s="94">
        <v>0</v>
      </c>
      <c r="N32" s="94">
        <v>0</v>
      </c>
      <c r="O32" s="94">
        <f t="shared" si="5"/>
        <v>0</v>
      </c>
      <c r="P32" s="94">
        <f t="shared" si="6"/>
        <v>0</v>
      </c>
      <c r="Q32" s="95">
        <f t="shared" si="7"/>
        <v>0</v>
      </c>
      <c r="R32" s="101"/>
    </row>
    <row r="33" spans="1:18" s="81" customFormat="1" x14ac:dyDescent="0.3">
      <c r="A33" s="100">
        <f>IF(F33="","", COUNTA($F$17:F33))</f>
        <v>12</v>
      </c>
      <c r="B33" s="76"/>
      <c r="C33" s="76"/>
      <c r="D33" s="80"/>
      <c r="E33" s="117" t="s">
        <v>65</v>
      </c>
      <c r="F33" s="111">
        <v>5900.1600000000008</v>
      </c>
      <c r="G33" s="109">
        <v>0.1</v>
      </c>
      <c r="H33" s="106">
        <f t="shared" si="4"/>
        <v>6490.1760000000013</v>
      </c>
      <c r="I33" s="110" t="s">
        <v>56</v>
      </c>
      <c r="J33" s="112" t="s">
        <v>42</v>
      </c>
      <c r="K33" s="112" t="s">
        <v>42</v>
      </c>
      <c r="L33" s="113">
        <v>0</v>
      </c>
      <c r="M33" s="94">
        <v>0</v>
      </c>
      <c r="N33" s="94">
        <v>0</v>
      </c>
      <c r="O33" s="94">
        <f t="shared" si="5"/>
        <v>0</v>
      </c>
      <c r="P33" s="94">
        <f t="shared" si="6"/>
        <v>0</v>
      </c>
      <c r="Q33" s="95">
        <f t="shared" si="7"/>
        <v>0</v>
      </c>
      <c r="R33" s="101"/>
    </row>
    <row r="34" spans="1:18" s="81" customFormat="1" x14ac:dyDescent="0.3">
      <c r="A34" s="100">
        <f>IF(F34="","", COUNTA($F$17:F34))</f>
        <v>13</v>
      </c>
      <c r="B34" s="76"/>
      <c r="C34" s="76"/>
      <c r="D34" s="80"/>
      <c r="E34" s="117" t="s">
        <v>66</v>
      </c>
      <c r="F34" s="111">
        <v>1808.75</v>
      </c>
      <c r="G34" s="109">
        <v>0.1</v>
      </c>
      <c r="H34" s="106">
        <f t="shared" si="4"/>
        <v>1989.625</v>
      </c>
      <c r="I34" s="110" t="s">
        <v>56</v>
      </c>
      <c r="J34" s="112" t="s">
        <v>42</v>
      </c>
      <c r="K34" s="112" t="s">
        <v>42</v>
      </c>
      <c r="L34" s="113">
        <v>0</v>
      </c>
      <c r="M34" s="94">
        <v>0</v>
      </c>
      <c r="N34" s="94">
        <v>0</v>
      </c>
      <c r="O34" s="94">
        <f t="shared" si="5"/>
        <v>0</v>
      </c>
      <c r="P34" s="94">
        <f t="shared" si="6"/>
        <v>0</v>
      </c>
      <c r="Q34" s="95">
        <f t="shared" si="7"/>
        <v>0</v>
      </c>
      <c r="R34" s="101"/>
    </row>
    <row r="35" spans="1:18" ht="46.8" x14ac:dyDescent="0.3">
      <c r="A35" s="100">
        <f>IF(F35="","", COUNTA($F$17:F35))</f>
        <v>14</v>
      </c>
      <c r="B35" s="27"/>
      <c r="C35" s="27"/>
      <c r="D35" s="30"/>
      <c r="E35" s="118" t="s">
        <v>67</v>
      </c>
      <c r="F35" s="111">
        <v>8342.8050000000003</v>
      </c>
      <c r="G35" s="109">
        <v>0.1</v>
      </c>
      <c r="H35" s="106">
        <f t="shared" si="4"/>
        <v>9177.085500000001</v>
      </c>
      <c r="I35" s="110" t="s">
        <v>56</v>
      </c>
      <c r="J35" s="112" t="s">
        <v>42</v>
      </c>
      <c r="K35" s="112" t="s">
        <v>42</v>
      </c>
      <c r="L35" s="113">
        <v>0</v>
      </c>
      <c r="M35" s="94">
        <v>0</v>
      </c>
      <c r="N35" s="94">
        <v>0</v>
      </c>
      <c r="O35" s="94">
        <f t="shared" si="5"/>
        <v>0</v>
      </c>
      <c r="P35" s="94">
        <f t="shared" si="6"/>
        <v>0</v>
      </c>
      <c r="Q35" s="95">
        <f t="shared" si="7"/>
        <v>0</v>
      </c>
      <c r="R35" s="101"/>
    </row>
    <row r="36" spans="1:18" s="81" customFormat="1" x14ac:dyDescent="0.3">
      <c r="A36" s="100">
        <f>IF(F36="","", COUNTA($F$17:F36))</f>
        <v>15</v>
      </c>
      <c r="B36" s="76"/>
      <c r="C36" s="76"/>
      <c r="D36" s="80"/>
      <c r="E36" s="116" t="s">
        <v>68</v>
      </c>
      <c r="F36" s="111">
        <v>401.72</v>
      </c>
      <c r="G36" s="109">
        <v>0.1</v>
      </c>
      <c r="H36" s="106">
        <f t="shared" ref="H36:H39" si="8">G36*F36+F36</f>
        <v>441.89200000000005</v>
      </c>
      <c r="I36" s="110" t="s">
        <v>62</v>
      </c>
      <c r="J36" s="112" t="s">
        <v>42</v>
      </c>
      <c r="K36" s="112" t="s">
        <v>42</v>
      </c>
      <c r="L36" s="113">
        <v>0</v>
      </c>
      <c r="M36" s="94">
        <v>0</v>
      </c>
      <c r="N36" s="94">
        <v>0</v>
      </c>
      <c r="O36" s="94">
        <f t="shared" ref="O36:O39" si="9">H36*M36</f>
        <v>0</v>
      </c>
      <c r="P36" s="94">
        <f t="shared" ref="P36:P39" si="10">H36*N36</f>
        <v>0</v>
      </c>
      <c r="Q36" s="95">
        <f t="shared" ref="Q36:Q39" si="11">O36+P36</f>
        <v>0</v>
      </c>
      <c r="R36" s="101"/>
    </row>
    <row r="37" spans="1:18" s="81" customFormat="1" ht="31.2" x14ac:dyDescent="0.3">
      <c r="A37" s="100">
        <f>IF(F37="","", COUNTA($F$17:F37))</f>
        <v>16</v>
      </c>
      <c r="B37" s="76"/>
      <c r="C37" s="76"/>
      <c r="D37" s="80"/>
      <c r="E37" s="115" t="s">
        <v>69</v>
      </c>
      <c r="F37" s="111">
        <v>401.72</v>
      </c>
      <c r="G37" s="109">
        <v>0.1</v>
      </c>
      <c r="H37" s="106">
        <f t="shared" si="8"/>
        <v>441.89200000000005</v>
      </c>
      <c r="I37" s="110" t="s">
        <v>62</v>
      </c>
      <c r="J37" s="112" t="s">
        <v>42</v>
      </c>
      <c r="K37" s="112" t="s">
        <v>42</v>
      </c>
      <c r="L37" s="113">
        <v>0</v>
      </c>
      <c r="M37" s="94">
        <v>0</v>
      </c>
      <c r="N37" s="94">
        <v>0</v>
      </c>
      <c r="O37" s="94">
        <f t="shared" si="9"/>
        <v>0</v>
      </c>
      <c r="P37" s="94">
        <f t="shared" si="10"/>
        <v>0</v>
      </c>
      <c r="Q37" s="95">
        <f t="shared" si="11"/>
        <v>0</v>
      </c>
      <c r="R37" s="101"/>
    </row>
    <row r="38" spans="1:18" s="81" customFormat="1" x14ac:dyDescent="0.3">
      <c r="A38" s="100">
        <f>IF(F38="","", COUNTA($F$17:F38))</f>
        <v>17</v>
      </c>
      <c r="B38" s="76"/>
      <c r="C38" s="76"/>
      <c r="D38" s="80"/>
      <c r="E38" s="115" t="s">
        <v>70</v>
      </c>
      <c r="F38" s="111">
        <v>401.72</v>
      </c>
      <c r="G38" s="109">
        <v>0.1</v>
      </c>
      <c r="H38" s="106">
        <f t="shared" si="8"/>
        <v>441.89200000000005</v>
      </c>
      <c r="I38" s="110" t="s">
        <v>62</v>
      </c>
      <c r="J38" s="112" t="s">
        <v>42</v>
      </c>
      <c r="K38" s="112" t="s">
        <v>42</v>
      </c>
      <c r="L38" s="113">
        <v>0</v>
      </c>
      <c r="M38" s="94">
        <v>0</v>
      </c>
      <c r="N38" s="94">
        <v>0</v>
      </c>
      <c r="O38" s="94">
        <f t="shared" si="9"/>
        <v>0</v>
      </c>
      <c r="P38" s="94">
        <f t="shared" si="10"/>
        <v>0</v>
      </c>
      <c r="Q38" s="95">
        <f t="shared" si="11"/>
        <v>0</v>
      </c>
      <c r="R38" s="101"/>
    </row>
    <row r="39" spans="1:18" s="81" customFormat="1" x14ac:dyDescent="0.3">
      <c r="A39" s="100">
        <f>IF(F39="","", COUNTA($F$17:F39))</f>
        <v>18</v>
      </c>
      <c r="B39" s="76"/>
      <c r="C39" s="76"/>
      <c r="D39" s="80"/>
      <c r="E39" s="115" t="s">
        <v>71</v>
      </c>
      <c r="F39" s="111">
        <v>803.44</v>
      </c>
      <c r="G39" s="109">
        <v>0.1</v>
      </c>
      <c r="H39" s="106">
        <f t="shared" si="8"/>
        <v>883.78400000000011</v>
      </c>
      <c r="I39" s="110" t="s">
        <v>62</v>
      </c>
      <c r="J39" s="112" t="s">
        <v>42</v>
      </c>
      <c r="K39" s="112" t="s">
        <v>42</v>
      </c>
      <c r="L39" s="113">
        <v>0</v>
      </c>
      <c r="M39" s="94">
        <v>0</v>
      </c>
      <c r="N39" s="94">
        <v>0</v>
      </c>
      <c r="O39" s="94">
        <f t="shared" si="9"/>
        <v>0</v>
      </c>
      <c r="P39" s="94">
        <f t="shared" si="10"/>
        <v>0</v>
      </c>
      <c r="Q39" s="95">
        <f t="shared" si="11"/>
        <v>0</v>
      </c>
      <c r="R39" s="101"/>
    </row>
    <row r="40" spans="1:18" s="81" customFormat="1" x14ac:dyDescent="0.3">
      <c r="A40" s="100">
        <f>IF(F40="","", COUNTA($F$17:F40))</f>
        <v>19</v>
      </c>
      <c r="B40" s="76"/>
      <c r="C40" s="76"/>
      <c r="D40" s="80"/>
      <c r="E40" s="115" t="s">
        <v>72</v>
      </c>
      <c r="F40" s="111">
        <v>1711</v>
      </c>
      <c r="G40" s="109">
        <v>0.1</v>
      </c>
      <c r="H40" s="106">
        <f>F40+F40*G40</f>
        <v>1882.1</v>
      </c>
      <c r="I40" s="110" t="s">
        <v>56</v>
      </c>
      <c r="J40" s="112" t="s">
        <v>42</v>
      </c>
      <c r="K40" s="112" t="s">
        <v>42</v>
      </c>
      <c r="L40" s="113">
        <v>0</v>
      </c>
      <c r="M40" s="94">
        <v>0</v>
      </c>
      <c r="N40" s="94">
        <v>0</v>
      </c>
      <c r="O40" s="94">
        <f>H40*M40</f>
        <v>0</v>
      </c>
      <c r="P40" s="94">
        <f>H40*N40</f>
        <v>0</v>
      </c>
      <c r="Q40" s="95">
        <f>O40+P40</f>
        <v>0</v>
      </c>
      <c r="R40" s="101"/>
    </row>
    <row r="41" spans="1:18" s="81" customFormat="1" x14ac:dyDescent="0.3">
      <c r="A41" s="100">
        <f>IF(F41="","", COUNTA($F$17:F41))</f>
        <v>20</v>
      </c>
      <c r="B41" s="76"/>
      <c r="C41" s="76"/>
      <c r="D41" s="80"/>
      <c r="E41" s="115" t="s">
        <v>75</v>
      </c>
      <c r="F41" s="111">
        <v>545</v>
      </c>
      <c r="G41" s="109">
        <v>0.1</v>
      </c>
      <c r="H41" s="106">
        <f>G41*F41+F41</f>
        <v>599.5</v>
      </c>
      <c r="I41" s="110" t="s">
        <v>62</v>
      </c>
      <c r="J41" s="112" t="s">
        <v>42</v>
      </c>
      <c r="K41" s="112" t="s">
        <v>42</v>
      </c>
      <c r="L41" s="113">
        <v>0</v>
      </c>
      <c r="M41" s="94">
        <v>0</v>
      </c>
      <c r="N41" s="94">
        <v>0</v>
      </c>
      <c r="O41" s="94">
        <f>H41*M41</f>
        <v>0</v>
      </c>
      <c r="P41" s="94">
        <f>H41*N41</f>
        <v>0</v>
      </c>
      <c r="Q41" s="95">
        <f t="shared" ref="Q41" si="12">O41+P41</f>
        <v>0</v>
      </c>
      <c r="R41" s="101"/>
    </row>
    <row r="42" spans="1:18" s="81" customFormat="1" x14ac:dyDescent="0.3">
      <c r="A42" s="100">
        <f>IF(F42="","", COUNTA($F$17:F42))</f>
        <v>21</v>
      </c>
      <c r="B42" s="76"/>
      <c r="C42" s="76"/>
      <c r="D42" s="80"/>
      <c r="E42" s="115" t="s">
        <v>74</v>
      </c>
      <c r="F42" s="111">
        <v>1908</v>
      </c>
      <c r="G42" s="109">
        <v>0.1</v>
      </c>
      <c r="H42" s="106">
        <f>F42+F42*G42</f>
        <v>2098.8000000000002</v>
      </c>
      <c r="I42" s="110" t="s">
        <v>56</v>
      </c>
      <c r="J42" s="112" t="s">
        <v>42</v>
      </c>
      <c r="K42" s="112" t="s">
        <v>42</v>
      </c>
      <c r="L42" s="113">
        <v>0</v>
      </c>
      <c r="M42" s="94">
        <v>0</v>
      </c>
      <c r="N42" s="94">
        <v>0</v>
      </c>
      <c r="O42" s="94">
        <f>H42*M42</f>
        <v>0</v>
      </c>
      <c r="P42" s="94">
        <f>H42*N42</f>
        <v>0</v>
      </c>
      <c r="Q42" s="95">
        <f>O42+P42</f>
        <v>0</v>
      </c>
      <c r="R42" s="101"/>
    </row>
    <row r="43" spans="1:18" s="81" customFormat="1" x14ac:dyDescent="0.3">
      <c r="A43" s="100">
        <f>IF(F43="","", COUNTA($F$17:F43))</f>
        <v>22</v>
      </c>
      <c r="B43" s="76"/>
      <c r="C43" s="76"/>
      <c r="D43" s="80"/>
      <c r="E43" s="115" t="s">
        <v>73</v>
      </c>
      <c r="F43" s="111">
        <v>150</v>
      </c>
      <c r="G43" s="109">
        <v>0.1</v>
      </c>
      <c r="H43" s="106">
        <f t="shared" ref="H43:H47" si="13">G43*F43+F43</f>
        <v>165</v>
      </c>
      <c r="I43" s="110" t="s">
        <v>62</v>
      </c>
      <c r="J43" s="112" t="s">
        <v>42</v>
      </c>
      <c r="K43" s="112" t="s">
        <v>42</v>
      </c>
      <c r="L43" s="113">
        <v>0</v>
      </c>
      <c r="M43" s="94">
        <v>0</v>
      </c>
      <c r="N43" s="94">
        <v>0</v>
      </c>
      <c r="O43" s="94">
        <f t="shared" ref="O43:O47" si="14">H43*M43</f>
        <v>0</v>
      </c>
      <c r="P43" s="94">
        <f t="shared" ref="P43:P47" si="15">H43*N43</f>
        <v>0</v>
      </c>
      <c r="Q43" s="95">
        <f t="shared" ref="Q43:Q47" si="16">O43+P43</f>
        <v>0</v>
      </c>
      <c r="R43" s="101"/>
    </row>
    <row r="44" spans="1:18" s="81" customFormat="1" x14ac:dyDescent="0.3">
      <c r="A44" s="100">
        <f>IF(F44="","", COUNTA($F$17:F44))</f>
        <v>23</v>
      </c>
      <c r="B44" s="76"/>
      <c r="C44" s="76"/>
      <c r="D44" s="80"/>
      <c r="E44" s="117" t="s">
        <v>58</v>
      </c>
      <c r="F44" s="111">
        <v>425.11</v>
      </c>
      <c r="G44" s="109">
        <v>0.1</v>
      </c>
      <c r="H44" s="106">
        <f t="shared" si="13"/>
        <v>467.62100000000004</v>
      </c>
      <c r="I44" s="110" t="s">
        <v>62</v>
      </c>
      <c r="J44" s="112" t="s">
        <v>42</v>
      </c>
      <c r="K44" s="112" t="s">
        <v>42</v>
      </c>
      <c r="L44" s="113">
        <v>0</v>
      </c>
      <c r="M44" s="94">
        <v>0</v>
      </c>
      <c r="N44" s="94">
        <v>0</v>
      </c>
      <c r="O44" s="94">
        <f t="shared" si="14"/>
        <v>0</v>
      </c>
      <c r="P44" s="94">
        <f t="shared" si="15"/>
        <v>0</v>
      </c>
      <c r="Q44" s="95">
        <f t="shared" si="16"/>
        <v>0</v>
      </c>
      <c r="R44" s="101"/>
    </row>
    <row r="45" spans="1:18" s="81" customFormat="1" x14ac:dyDescent="0.3">
      <c r="A45" s="100">
        <f>IF(F45="","", COUNTA($F$17:F45))</f>
        <v>24</v>
      </c>
      <c r="B45" s="76"/>
      <c r="C45" s="76"/>
      <c r="D45" s="80"/>
      <c r="E45" s="117" t="s">
        <v>76</v>
      </c>
      <c r="F45" s="111">
        <v>509.2</v>
      </c>
      <c r="G45" s="109">
        <v>0.1</v>
      </c>
      <c r="H45" s="106">
        <f t="shared" si="13"/>
        <v>560.12</v>
      </c>
      <c r="I45" s="110" t="s">
        <v>62</v>
      </c>
      <c r="J45" s="112" t="s">
        <v>42</v>
      </c>
      <c r="K45" s="112" t="s">
        <v>42</v>
      </c>
      <c r="L45" s="113">
        <v>0</v>
      </c>
      <c r="M45" s="94">
        <v>0</v>
      </c>
      <c r="N45" s="94">
        <v>0</v>
      </c>
      <c r="O45" s="94">
        <f t="shared" si="14"/>
        <v>0</v>
      </c>
      <c r="P45" s="94">
        <f t="shared" si="15"/>
        <v>0</v>
      </c>
      <c r="Q45" s="95">
        <f t="shared" si="16"/>
        <v>0</v>
      </c>
      <c r="R45" s="101"/>
    </row>
    <row r="46" spans="1:18" s="81" customFormat="1" x14ac:dyDescent="0.3">
      <c r="A46" s="100">
        <f>IF(F46="","", COUNTA($F$17:F46))</f>
        <v>25</v>
      </c>
      <c r="B46" s="76"/>
      <c r="C46" s="76"/>
      <c r="D46" s="80"/>
      <c r="E46" s="117" t="s">
        <v>77</v>
      </c>
      <c r="F46" s="111">
        <v>305</v>
      </c>
      <c r="G46" s="109">
        <v>0.1</v>
      </c>
      <c r="H46" s="106">
        <f t="shared" si="13"/>
        <v>335.5</v>
      </c>
      <c r="I46" s="110" t="s">
        <v>62</v>
      </c>
      <c r="J46" s="112" t="s">
        <v>42</v>
      </c>
      <c r="K46" s="112" t="s">
        <v>42</v>
      </c>
      <c r="L46" s="113">
        <v>0</v>
      </c>
      <c r="M46" s="94">
        <v>0</v>
      </c>
      <c r="N46" s="94">
        <v>0</v>
      </c>
      <c r="O46" s="94">
        <f t="shared" si="14"/>
        <v>0</v>
      </c>
      <c r="P46" s="94">
        <f t="shared" si="15"/>
        <v>0</v>
      </c>
      <c r="Q46" s="95">
        <f t="shared" si="16"/>
        <v>0</v>
      </c>
      <c r="R46" s="101"/>
    </row>
    <row r="47" spans="1:18" s="81" customFormat="1" x14ac:dyDescent="0.3">
      <c r="A47" s="100">
        <f>IF(F47="","", COUNTA($F$17:F47))</f>
        <v>26</v>
      </c>
      <c r="B47" s="76"/>
      <c r="C47" s="76"/>
      <c r="D47" s="80"/>
      <c r="E47" s="117" t="s">
        <v>78</v>
      </c>
      <c r="F47" s="111">
        <v>638</v>
      </c>
      <c r="G47" s="109">
        <v>0.1</v>
      </c>
      <c r="H47" s="106">
        <f t="shared" si="13"/>
        <v>701.8</v>
      </c>
      <c r="I47" s="110" t="s">
        <v>62</v>
      </c>
      <c r="J47" s="112" t="s">
        <v>42</v>
      </c>
      <c r="K47" s="112" t="s">
        <v>42</v>
      </c>
      <c r="L47" s="113">
        <v>0</v>
      </c>
      <c r="M47" s="94">
        <v>0</v>
      </c>
      <c r="N47" s="94">
        <v>0</v>
      </c>
      <c r="O47" s="94">
        <f t="shared" si="14"/>
        <v>0</v>
      </c>
      <c r="P47" s="94">
        <f t="shared" si="15"/>
        <v>0</v>
      </c>
      <c r="Q47" s="95">
        <f t="shared" si="16"/>
        <v>0</v>
      </c>
      <c r="R47" s="101"/>
    </row>
    <row r="48" spans="1:18" s="81" customFormat="1" x14ac:dyDescent="0.3">
      <c r="A48" s="82"/>
      <c r="B48" s="76"/>
      <c r="C48" s="76"/>
      <c r="D48" s="80"/>
      <c r="E48" s="108" t="s">
        <v>59</v>
      </c>
      <c r="F48" s="96"/>
      <c r="G48" s="96"/>
      <c r="H48" s="107"/>
      <c r="I48" s="96"/>
      <c r="J48" s="96"/>
      <c r="K48" s="97"/>
      <c r="L48" s="96"/>
      <c r="M48" s="97"/>
      <c r="N48" s="97"/>
      <c r="O48" s="97"/>
      <c r="P48" s="97"/>
      <c r="Q48" s="98"/>
      <c r="R48" s="102"/>
    </row>
    <row r="49" spans="1:18" s="81" customFormat="1" x14ac:dyDescent="0.3">
      <c r="A49" s="100">
        <f>IF(F49="","", COUNTA($F$17:F49))</f>
        <v>27</v>
      </c>
      <c r="B49" s="76"/>
      <c r="C49" s="76"/>
      <c r="D49" s="80"/>
      <c r="E49" s="117" t="s">
        <v>79</v>
      </c>
      <c r="F49" s="111">
        <v>4810</v>
      </c>
      <c r="G49" s="109">
        <v>0.1</v>
      </c>
      <c r="H49" s="106">
        <f t="shared" ref="H49:H52" si="17">F49+F49*G49</f>
        <v>5291</v>
      </c>
      <c r="I49" s="110" t="s">
        <v>56</v>
      </c>
      <c r="J49" s="112" t="s">
        <v>42</v>
      </c>
      <c r="K49" s="112" t="s">
        <v>42</v>
      </c>
      <c r="L49" s="113">
        <v>0</v>
      </c>
      <c r="M49" s="94">
        <v>0</v>
      </c>
      <c r="N49" s="94">
        <v>0</v>
      </c>
      <c r="O49" s="94">
        <f t="shared" ref="O49:O52" si="18">H49*M49</f>
        <v>0</v>
      </c>
      <c r="P49" s="94">
        <f t="shared" ref="P49:P52" si="19">H49*N49</f>
        <v>0</v>
      </c>
      <c r="Q49" s="95">
        <f t="shared" ref="Q49:Q52" si="20">O49+P49</f>
        <v>0</v>
      </c>
      <c r="R49" s="101"/>
    </row>
    <row r="50" spans="1:18" s="81" customFormat="1" x14ac:dyDescent="0.3">
      <c r="A50" s="100">
        <f>IF(F50="","", COUNTA($F$17:F50))</f>
        <v>28</v>
      </c>
      <c r="B50" s="76"/>
      <c r="C50" s="76"/>
      <c r="D50" s="80"/>
      <c r="E50" s="117" t="s">
        <v>80</v>
      </c>
      <c r="F50" s="111">
        <v>2481.88</v>
      </c>
      <c r="G50" s="109">
        <v>0.1</v>
      </c>
      <c r="H50" s="106">
        <f t="shared" si="17"/>
        <v>2730.0680000000002</v>
      </c>
      <c r="I50" s="110" t="s">
        <v>56</v>
      </c>
      <c r="J50" s="112" t="s">
        <v>42</v>
      </c>
      <c r="K50" s="112" t="s">
        <v>42</v>
      </c>
      <c r="L50" s="113">
        <v>0</v>
      </c>
      <c r="M50" s="94">
        <v>0</v>
      </c>
      <c r="N50" s="94">
        <v>0</v>
      </c>
      <c r="O50" s="94">
        <f t="shared" si="18"/>
        <v>0</v>
      </c>
      <c r="P50" s="94">
        <f t="shared" si="19"/>
        <v>0</v>
      </c>
      <c r="Q50" s="95">
        <f t="shared" si="20"/>
        <v>0</v>
      </c>
      <c r="R50" s="101"/>
    </row>
    <row r="51" spans="1:18" s="81" customFormat="1" x14ac:dyDescent="0.3">
      <c r="A51" s="100">
        <f>IF(F51="","", COUNTA($F$17:F51))</f>
        <v>29</v>
      </c>
      <c r="B51" s="76"/>
      <c r="C51" s="76"/>
      <c r="D51" s="80"/>
      <c r="E51" s="117" t="s">
        <v>81</v>
      </c>
      <c r="F51" s="111">
        <v>217</v>
      </c>
      <c r="G51" s="109">
        <v>0.1</v>
      </c>
      <c r="H51" s="106">
        <f t="shared" si="17"/>
        <v>238.7</v>
      </c>
      <c r="I51" s="110" t="s">
        <v>56</v>
      </c>
      <c r="J51" s="112" t="s">
        <v>42</v>
      </c>
      <c r="K51" s="112" t="s">
        <v>42</v>
      </c>
      <c r="L51" s="113">
        <v>0</v>
      </c>
      <c r="M51" s="94">
        <v>0</v>
      </c>
      <c r="N51" s="94">
        <v>0</v>
      </c>
      <c r="O51" s="94">
        <f t="shared" si="18"/>
        <v>0</v>
      </c>
      <c r="P51" s="94">
        <f t="shared" si="19"/>
        <v>0</v>
      </c>
      <c r="Q51" s="95">
        <f t="shared" si="20"/>
        <v>0</v>
      </c>
      <c r="R51" s="101"/>
    </row>
    <row r="52" spans="1:18" s="81" customFormat="1" x14ac:dyDescent="0.3">
      <c r="A52" s="100">
        <f>IF(F52="","", COUNTA($F$17:F52))</f>
        <v>30</v>
      </c>
      <c r="B52" s="76"/>
      <c r="C52" s="76"/>
      <c r="D52" s="80"/>
      <c r="E52" s="117" t="s">
        <v>60</v>
      </c>
      <c r="F52" s="111">
        <v>440</v>
      </c>
      <c r="G52" s="109">
        <v>0.1</v>
      </c>
      <c r="H52" s="106">
        <f t="shared" si="17"/>
        <v>484</v>
      </c>
      <c r="I52" s="110" t="s">
        <v>56</v>
      </c>
      <c r="J52" s="112" t="s">
        <v>42</v>
      </c>
      <c r="K52" s="112" t="s">
        <v>42</v>
      </c>
      <c r="L52" s="113">
        <v>0</v>
      </c>
      <c r="M52" s="94">
        <v>0</v>
      </c>
      <c r="N52" s="94">
        <v>0</v>
      </c>
      <c r="O52" s="94">
        <f t="shared" si="18"/>
        <v>0</v>
      </c>
      <c r="P52" s="94">
        <f t="shared" si="19"/>
        <v>0</v>
      </c>
      <c r="Q52" s="95">
        <f t="shared" si="20"/>
        <v>0</v>
      </c>
      <c r="R52" s="101"/>
    </row>
    <row r="53" spans="1:18" s="81" customFormat="1" x14ac:dyDescent="0.3">
      <c r="A53" s="100">
        <f>IF(F53="","", COUNTA($F$17:F53))</f>
        <v>31</v>
      </c>
      <c r="B53" s="76"/>
      <c r="C53" s="76"/>
      <c r="D53" s="80"/>
      <c r="E53" s="117" t="s">
        <v>61</v>
      </c>
      <c r="F53" s="111">
        <v>968</v>
      </c>
      <c r="G53" s="109">
        <v>0.1</v>
      </c>
      <c r="H53" s="106">
        <f>G53*F53+F53</f>
        <v>1064.8</v>
      </c>
      <c r="I53" s="110" t="s">
        <v>62</v>
      </c>
      <c r="J53" s="112" t="s">
        <v>42</v>
      </c>
      <c r="K53" s="112" t="s">
        <v>42</v>
      </c>
      <c r="L53" s="113">
        <v>0</v>
      </c>
      <c r="M53" s="94">
        <v>0</v>
      </c>
      <c r="N53" s="94">
        <v>0</v>
      </c>
      <c r="O53" s="94">
        <f>H53*M53</f>
        <v>0</v>
      </c>
      <c r="P53" s="94">
        <f>H53*N53</f>
        <v>0</v>
      </c>
      <c r="Q53" s="95">
        <f t="shared" ref="Q53" si="21">O53+P53</f>
        <v>0</v>
      </c>
      <c r="R53" s="101"/>
    </row>
    <row r="54" spans="1:18" s="81" customFormat="1" x14ac:dyDescent="0.3">
      <c r="A54" s="100">
        <f>IF(F54="","", COUNTA($F$17:F54))</f>
        <v>32</v>
      </c>
      <c r="B54" s="76"/>
      <c r="C54" s="76"/>
      <c r="D54" s="80"/>
      <c r="E54" s="117" t="s">
        <v>82</v>
      </c>
      <c r="F54" s="111">
        <v>787</v>
      </c>
      <c r="G54" s="109">
        <v>0.1</v>
      </c>
      <c r="H54" s="106">
        <f>F54+F54*G54</f>
        <v>865.7</v>
      </c>
      <c r="I54" s="110" t="s">
        <v>56</v>
      </c>
      <c r="J54" s="112" t="s">
        <v>42</v>
      </c>
      <c r="K54" s="112" t="s">
        <v>42</v>
      </c>
      <c r="L54" s="113">
        <v>0</v>
      </c>
      <c r="M54" s="94">
        <v>0</v>
      </c>
      <c r="N54" s="94">
        <v>0</v>
      </c>
      <c r="O54" s="94">
        <f>H54*M54</f>
        <v>0</v>
      </c>
      <c r="P54" s="94">
        <f>H54*N54</f>
        <v>0</v>
      </c>
      <c r="Q54" s="95">
        <f>O54+P54</f>
        <v>0</v>
      </c>
      <c r="R54" s="101"/>
    </row>
    <row r="55" spans="1:18" s="81" customFormat="1" x14ac:dyDescent="0.3">
      <c r="A55" s="100">
        <f>IF(F55="","", COUNTA($F$17:F55))</f>
        <v>33</v>
      </c>
      <c r="B55" s="76"/>
      <c r="C55" s="76"/>
      <c r="D55" s="80"/>
      <c r="E55" s="117" t="s">
        <v>83</v>
      </c>
      <c r="F55" s="111">
        <v>155.04</v>
      </c>
      <c r="G55" s="109">
        <v>0.1</v>
      </c>
      <c r="H55" s="106">
        <f>G55*F55+F55</f>
        <v>170.54399999999998</v>
      </c>
      <c r="I55" s="110" t="s">
        <v>62</v>
      </c>
      <c r="J55" s="112" t="s">
        <v>42</v>
      </c>
      <c r="K55" s="112" t="s">
        <v>42</v>
      </c>
      <c r="L55" s="113">
        <v>0</v>
      </c>
      <c r="M55" s="94">
        <v>0</v>
      </c>
      <c r="N55" s="94">
        <v>0</v>
      </c>
      <c r="O55" s="94">
        <f>H55*M55</f>
        <v>0</v>
      </c>
      <c r="P55" s="94">
        <f>H55*N55</f>
        <v>0</v>
      </c>
      <c r="Q55" s="95">
        <f t="shared" ref="Q55" si="22">O55+P55</f>
        <v>0</v>
      </c>
      <c r="R55" s="101"/>
    </row>
    <row r="56" spans="1:18" s="77" customFormat="1" x14ac:dyDescent="0.3">
      <c r="A56" s="79"/>
      <c r="B56" s="76"/>
      <c r="C56" s="76"/>
      <c r="D56" s="78"/>
      <c r="E56" s="108" t="s">
        <v>85</v>
      </c>
      <c r="F56" s="96"/>
      <c r="G56" s="96"/>
      <c r="H56" s="107"/>
      <c r="I56" s="96"/>
      <c r="J56" s="96"/>
      <c r="K56" s="97"/>
      <c r="L56" s="96"/>
      <c r="M56" s="97"/>
      <c r="N56" s="97"/>
      <c r="O56" s="97"/>
      <c r="P56" s="97"/>
      <c r="Q56" s="98"/>
      <c r="R56" s="102"/>
    </row>
    <row r="57" spans="1:18" s="83" customFormat="1" x14ac:dyDescent="0.3">
      <c r="A57" s="100">
        <f>IF(F57="","", COUNTA($F$17:F57))</f>
        <v>34</v>
      </c>
      <c r="B57" s="84"/>
      <c r="C57" s="84"/>
      <c r="D57" s="85"/>
      <c r="E57" s="117" t="s">
        <v>84</v>
      </c>
      <c r="F57" s="104">
        <v>544.98</v>
      </c>
      <c r="G57" s="109">
        <v>0.1</v>
      </c>
      <c r="H57" s="106">
        <f t="shared" ref="H57:H63" si="23">F57+F57*G57</f>
        <v>599.47800000000007</v>
      </c>
      <c r="I57" s="110" t="s">
        <v>56</v>
      </c>
      <c r="J57" s="112" t="s">
        <v>42</v>
      </c>
      <c r="K57" s="112" t="s">
        <v>42</v>
      </c>
      <c r="L57" s="113">
        <v>0</v>
      </c>
      <c r="M57" s="94">
        <v>0</v>
      </c>
      <c r="N57" s="94">
        <v>0</v>
      </c>
      <c r="O57" s="94">
        <f t="shared" ref="O57:O63" si="24">H57*M57</f>
        <v>0</v>
      </c>
      <c r="P57" s="94">
        <f t="shared" ref="P57:P63" si="25">H57*N57</f>
        <v>0</v>
      </c>
      <c r="Q57" s="95">
        <f t="shared" ref="Q57:Q63" si="26">O57+P57</f>
        <v>0</v>
      </c>
      <c r="R57" s="101"/>
    </row>
    <row r="58" spans="1:18" s="83" customFormat="1" x14ac:dyDescent="0.3">
      <c r="A58" s="100">
        <f>IF(F58="","", COUNTA($F$17:F58))</f>
        <v>35</v>
      </c>
      <c r="B58" s="84"/>
      <c r="C58" s="84"/>
      <c r="D58" s="85"/>
      <c r="E58" s="103" t="s">
        <v>86</v>
      </c>
      <c r="F58" s="104">
        <v>32020.560000000001</v>
      </c>
      <c r="G58" s="109">
        <v>0.1</v>
      </c>
      <c r="H58" s="106">
        <f t="shared" si="23"/>
        <v>35222.616000000002</v>
      </c>
      <c r="I58" s="110" t="s">
        <v>56</v>
      </c>
      <c r="J58" s="112" t="s">
        <v>42</v>
      </c>
      <c r="K58" s="112" t="s">
        <v>42</v>
      </c>
      <c r="L58" s="113">
        <v>0</v>
      </c>
      <c r="M58" s="94">
        <v>0</v>
      </c>
      <c r="N58" s="94">
        <v>0</v>
      </c>
      <c r="O58" s="94">
        <f t="shared" si="24"/>
        <v>0</v>
      </c>
      <c r="P58" s="94">
        <f t="shared" si="25"/>
        <v>0</v>
      </c>
      <c r="Q58" s="95">
        <f t="shared" si="26"/>
        <v>0</v>
      </c>
      <c r="R58" s="101"/>
    </row>
    <row r="59" spans="1:18" s="83" customFormat="1" x14ac:dyDescent="0.3">
      <c r="A59" s="100">
        <f>IF(F59="","", COUNTA($F$17:F59))</f>
        <v>36</v>
      </c>
      <c r="B59" s="84"/>
      <c r="C59" s="84"/>
      <c r="D59" s="85"/>
      <c r="E59" s="103" t="s">
        <v>87</v>
      </c>
      <c r="F59" s="104">
        <v>662.15</v>
      </c>
      <c r="G59" s="109">
        <v>0.1</v>
      </c>
      <c r="H59" s="106">
        <f t="shared" si="23"/>
        <v>728.36500000000001</v>
      </c>
      <c r="I59" s="110" t="s">
        <v>56</v>
      </c>
      <c r="J59" s="112" t="s">
        <v>42</v>
      </c>
      <c r="K59" s="112" t="s">
        <v>42</v>
      </c>
      <c r="L59" s="113">
        <v>0</v>
      </c>
      <c r="M59" s="94">
        <v>0</v>
      </c>
      <c r="N59" s="94">
        <v>0</v>
      </c>
      <c r="O59" s="94">
        <f t="shared" si="24"/>
        <v>0</v>
      </c>
      <c r="P59" s="94">
        <f t="shared" si="25"/>
        <v>0</v>
      </c>
      <c r="Q59" s="95">
        <f t="shared" si="26"/>
        <v>0</v>
      </c>
      <c r="R59" s="101"/>
    </row>
    <row r="60" spans="1:18" s="83" customFormat="1" x14ac:dyDescent="0.3">
      <c r="A60" s="100">
        <f>IF(F60="","", COUNTA($F$17:F60))</f>
        <v>37</v>
      </c>
      <c r="B60" s="84"/>
      <c r="C60" s="84"/>
      <c r="D60" s="85"/>
      <c r="E60" s="103" t="s">
        <v>88</v>
      </c>
      <c r="F60" s="104">
        <v>14002.9</v>
      </c>
      <c r="G60" s="109">
        <v>0.1</v>
      </c>
      <c r="H60" s="106">
        <f t="shared" si="23"/>
        <v>15403.189999999999</v>
      </c>
      <c r="I60" s="110" t="s">
        <v>56</v>
      </c>
      <c r="J60" s="112" t="s">
        <v>42</v>
      </c>
      <c r="K60" s="112" t="s">
        <v>42</v>
      </c>
      <c r="L60" s="113">
        <v>0</v>
      </c>
      <c r="M60" s="94">
        <v>0</v>
      </c>
      <c r="N60" s="94">
        <v>0</v>
      </c>
      <c r="O60" s="94">
        <f t="shared" si="24"/>
        <v>0</v>
      </c>
      <c r="P60" s="94">
        <f t="shared" si="25"/>
        <v>0</v>
      </c>
      <c r="Q60" s="95">
        <f t="shared" si="26"/>
        <v>0</v>
      </c>
      <c r="R60" s="101"/>
    </row>
    <row r="61" spans="1:18" s="83" customFormat="1" x14ac:dyDescent="0.3">
      <c r="A61" s="100">
        <f>IF(F61="","", COUNTA($F$17:F61))</f>
        <v>38</v>
      </c>
      <c r="B61" s="84"/>
      <c r="C61" s="84"/>
      <c r="D61" s="85"/>
      <c r="E61" s="103" t="s">
        <v>89</v>
      </c>
      <c r="F61" s="104">
        <v>10325.48</v>
      </c>
      <c r="G61" s="109">
        <v>0.1</v>
      </c>
      <c r="H61" s="106">
        <f t="shared" si="23"/>
        <v>11358.028</v>
      </c>
      <c r="I61" s="110" t="s">
        <v>56</v>
      </c>
      <c r="J61" s="112" t="s">
        <v>42</v>
      </c>
      <c r="K61" s="112" t="s">
        <v>42</v>
      </c>
      <c r="L61" s="113">
        <v>0</v>
      </c>
      <c r="M61" s="94">
        <v>0</v>
      </c>
      <c r="N61" s="94">
        <v>0</v>
      </c>
      <c r="O61" s="94">
        <f t="shared" si="24"/>
        <v>0</v>
      </c>
      <c r="P61" s="94">
        <f t="shared" si="25"/>
        <v>0</v>
      </c>
      <c r="Q61" s="95">
        <f t="shared" si="26"/>
        <v>0</v>
      </c>
      <c r="R61" s="101"/>
    </row>
    <row r="62" spans="1:18" s="83" customFormat="1" x14ac:dyDescent="0.3">
      <c r="A62" s="100">
        <f>IF(F62="","", COUNTA($F$17:F62))</f>
        <v>39</v>
      </c>
      <c r="B62" s="84"/>
      <c r="C62" s="84"/>
      <c r="D62" s="85"/>
      <c r="E62" s="103" t="s">
        <v>90</v>
      </c>
      <c r="F62" s="104">
        <v>5019.62</v>
      </c>
      <c r="G62" s="109">
        <v>0.1</v>
      </c>
      <c r="H62" s="106">
        <f t="shared" si="23"/>
        <v>5521.5820000000003</v>
      </c>
      <c r="I62" s="110" t="s">
        <v>56</v>
      </c>
      <c r="J62" s="112" t="s">
        <v>42</v>
      </c>
      <c r="K62" s="112" t="s">
        <v>42</v>
      </c>
      <c r="L62" s="113">
        <v>0</v>
      </c>
      <c r="M62" s="94">
        <v>0</v>
      </c>
      <c r="N62" s="94">
        <v>0</v>
      </c>
      <c r="O62" s="94">
        <f t="shared" si="24"/>
        <v>0</v>
      </c>
      <c r="P62" s="94">
        <f t="shared" si="25"/>
        <v>0</v>
      </c>
      <c r="Q62" s="95">
        <f t="shared" si="26"/>
        <v>0</v>
      </c>
      <c r="R62" s="101"/>
    </row>
    <row r="63" spans="1:18" s="83" customFormat="1" x14ac:dyDescent="0.3">
      <c r="A63" s="100">
        <f>IF(F63="","", COUNTA($F$17:F63))</f>
        <v>40</v>
      </c>
      <c r="B63" s="84"/>
      <c r="C63" s="84"/>
      <c r="D63" s="85"/>
      <c r="E63" s="103" t="s">
        <v>91</v>
      </c>
      <c r="F63" s="104">
        <v>6102.13</v>
      </c>
      <c r="G63" s="109">
        <v>0.1</v>
      </c>
      <c r="H63" s="106">
        <f t="shared" si="23"/>
        <v>6712.3429999999998</v>
      </c>
      <c r="I63" s="110" t="s">
        <v>56</v>
      </c>
      <c r="J63" s="112" t="s">
        <v>42</v>
      </c>
      <c r="K63" s="112" t="s">
        <v>42</v>
      </c>
      <c r="L63" s="113">
        <v>0</v>
      </c>
      <c r="M63" s="94">
        <v>0</v>
      </c>
      <c r="N63" s="94">
        <v>0</v>
      </c>
      <c r="O63" s="94">
        <f t="shared" si="24"/>
        <v>0</v>
      </c>
      <c r="P63" s="94">
        <f t="shared" si="25"/>
        <v>0</v>
      </c>
      <c r="Q63" s="95">
        <f t="shared" si="26"/>
        <v>0</v>
      </c>
      <c r="R63" s="101"/>
    </row>
    <row r="64" spans="1:18" x14ac:dyDescent="0.3">
      <c r="A64" s="64" t="str">
        <f>IF(F64="","", COUNTA($F$17:F64))</f>
        <v/>
      </c>
      <c r="B64" s="28"/>
      <c r="C64" s="28"/>
      <c r="D64" s="31"/>
      <c r="E64" s="29"/>
      <c r="F64" s="10"/>
      <c r="G64" s="10"/>
      <c r="H64" s="11"/>
      <c r="I64" s="10"/>
      <c r="J64" s="10"/>
      <c r="K64" s="94"/>
      <c r="L64" s="10"/>
      <c r="M64" s="12"/>
      <c r="N64" s="12"/>
      <c r="O64" s="12"/>
      <c r="P64" s="12"/>
      <c r="Q64" s="13"/>
      <c r="R64" s="69"/>
    </row>
    <row r="65" spans="1:18" ht="17.399999999999999" x14ac:dyDescent="0.3">
      <c r="A65" s="64" t="str">
        <f>IF(F65="","", COUNTA($F$17:F65))</f>
        <v/>
      </c>
      <c r="B65" s="14"/>
      <c r="C65" s="14"/>
      <c r="D65" s="15"/>
      <c r="E65" s="123" t="s">
        <v>18</v>
      </c>
      <c r="F65" s="16"/>
      <c r="G65" s="16"/>
      <c r="H65" s="17"/>
      <c r="I65" s="16"/>
      <c r="J65" s="16"/>
      <c r="K65" s="123">
        <f>SUM(K30:K64)</f>
        <v>0</v>
      </c>
      <c r="L65" s="16"/>
      <c r="M65" s="74"/>
      <c r="N65" s="74"/>
      <c r="O65" s="124">
        <f>SUM(O30:O64)</f>
        <v>0</v>
      </c>
      <c r="P65" s="124">
        <f>SUM(P30:P64)</f>
        <v>0</v>
      </c>
      <c r="Q65" s="75"/>
      <c r="R65" s="124">
        <f>SUM(Q29:Q63)</f>
        <v>0</v>
      </c>
    </row>
    <row r="66" spans="1:18" x14ac:dyDescent="0.3">
      <c r="A66" s="64" t="str">
        <f>IF(F66="","", COUNTA($F$17:F66))</f>
        <v/>
      </c>
      <c r="B66" s="20"/>
      <c r="C66" s="20"/>
      <c r="D66" s="21"/>
      <c r="E66" s="22"/>
      <c r="F66" s="23"/>
      <c r="G66" s="23"/>
      <c r="H66" s="24"/>
      <c r="I66" s="23"/>
      <c r="J66" s="23"/>
      <c r="K66" s="97"/>
      <c r="L66" s="23"/>
      <c r="M66" s="25"/>
      <c r="N66" s="25"/>
      <c r="O66" s="25"/>
      <c r="P66" s="25"/>
      <c r="Q66" s="26"/>
      <c r="R66" s="68"/>
    </row>
    <row r="67" spans="1:18" x14ac:dyDescent="0.3">
      <c r="A67" s="67"/>
      <c r="B67" s="20"/>
      <c r="C67" s="20"/>
      <c r="D67" s="21"/>
      <c r="E67" s="22"/>
      <c r="F67" s="23"/>
      <c r="G67" s="23"/>
      <c r="H67" s="24"/>
      <c r="I67" s="23"/>
      <c r="J67" s="23"/>
      <c r="K67" s="97"/>
      <c r="L67" s="23"/>
      <c r="M67" s="25"/>
      <c r="N67" s="25"/>
      <c r="O67" s="25"/>
      <c r="P67" s="25"/>
      <c r="Q67" s="26"/>
      <c r="R67" s="68"/>
    </row>
    <row r="68" spans="1:18" x14ac:dyDescent="0.3">
      <c r="A68" s="61"/>
      <c r="B68" s="41"/>
      <c r="C68" s="41"/>
      <c r="D68" s="40"/>
      <c r="E68" s="42"/>
      <c r="F68" s="43"/>
      <c r="G68" s="43"/>
      <c r="H68" s="43"/>
      <c r="I68" s="43"/>
      <c r="J68" s="43"/>
      <c r="K68" s="105"/>
      <c r="L68" s="43"/>
      <c r="M68" s="44"/>
      <c r="N68" s="136"/>
      <c r="O68" s="136"/>
      <c r="P68" s="136"/>
      <c r="Q68" s="136"/>
      <c r="R68" s="137"/>
    </row>
    <row r="69" spans="1:18" x14ac:dyDescent="0.3">
      <c r="A69" s="138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40"/>
    </row>
    <row r="70" spans="1:18" ht="14.4" x14ac:dyDescent="0.3">
      <c r="A70" s="145" t="s">
        <v>19</v>
      </c>
      <c r="B70" s="145"/>
      <c r="C70" s="145"/>
      <c r="D70" s="145"/>
      <c r="E70" s="145"/>
      <c r="F70" s="145"/>
      <c r="G70" s="145"/>
      <c r="H70" s="145"/>
      <c r="I70" s="145"/>
      <c r="J70" s="125"/>
      <c r="K70" s="126"/>
      <c r="L70" s="125"/>
      <c r="M70" s="126"/>
      <c r="N70" s="126"/>
      <c r="O70" s="126"/>
      <c r="P70" s="126"/>
      <c r="Q70" s="126">
        <f>SUM(Q16:Q69)</f>
        <v>0</v>
      </c>
      <c r="R70" s="126">
        <f>SUM(R16:R69)</f>
        <v>0</v>
      </c>
    </row>
    <row r="71" spans="1:18" ht="14.4" x14ac:dyDescent="0.3">
      <c r="A71" s="145" t="s">
        <v>20</v>
      </c>
      <c r="B71" s="145"/>
      <c r="C71" s="145"/>
      <c r="D71" s="145"/>
      <c r="E71" s="145"/>
      <c r="F71" s="145"/>
      <c r="G71" s="145"/>
      <c r="H71" s="145"/>
      <c r="I71" s="145"/>
      <c r="J71" s="125"/>
      <c r="K71" s="126"/>
      <c r="L71" s="125"/>
      <c r="M71" s="127">
        <v>0.25</v>
      </c>
      <c r="N71" s="126"/>
      <c r="O71" s="126"/>
      <c r="P71" s="126"/>
      <c r="Q71" s="126">
        <f>M71*Q70</f>
        <v>0</v>
      </c>
      <c r="R71" s="126">
        <f>M71*R70</f>
        <v>0</v>
      </c>
    </row>
    <row r="72" spans="1:18" ht="14.4" x14ac:dyDescent="0.3">
      <c r="A72" s="145" t="s">
        <v>21</v>
      </c>
      <c r="B72" s="145"/>
      <c r="C72" s="145"/>
      <c r="D72" s="145"/>
      <c r="E72" s="145"/>
      <c r="F72" s="145"/>
      <c r="G72" s="145"/>
      <c r="H72" s="145"/>
      <c r="I72" s="145"/>
      <c r="J72" s="125"/>
      <c r="K72" s="126"/>
      <c r="L72" s="125"/>
      <c r="M72" s="126"/>
      <c r="N72" s="126"/>
      <c r="O72" s="126"/>
      <c r="P72" s="126"/>
      <c r="Q72" s="126">
        <f>SUM(Q70:Q71)</f>
        <v>0</v>
      </c>
      <c r="R72" s="126">
        <f>SUM(R70:R71)</f>
        <v>0</v>
      </c>
    </row>
    <row r="73" spans="1:18" ht="14.4" x14ac:dyDescent="0.3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</row>
    <row r="74" spans="1:18" ht="14.4" customHeight="1" x14ac:dyDescent="0.3">
      <c r="A74" s="146" t="s">
        <v>22</v>
      </c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8"/>
    </row>
    <row r="75" spans="1:18" ht="14.4" customHeight="1" thickBot="1" x14ac:dyDescent="0.35">
      <c r="A75" s="149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1"/>
    </row>
  </sheetData>
  <mergeCells count="17">
    <mergeCell ref="A73:R73"/>
    <mergeCell ref="A70:I70"/>
    <mergeCell ref="A71:I71"/>
    <mergeCell ref="A72:I72"/>
    <mergeCell ref="A74:R75"/>
    <mergeCell ref="A2:R2"/>
    <mergeCell ref="E12:R13"/>
    <mergeCell ref="N14:R14"/>
    <mergeCell ref="A69:R69"/>
    <mergeCell ref="G5:H5"/>
    <mergeCell ref="I5:R5"/>
    <mergeCell ref="G7:H7"/>
    <mergeCell ref="I7:R7"/>
    <mergeCell ref="G8:H8"/>
    <mergeCell ref="I8:R8"/>
    <mergeCell ref="A11:R11"/>
    <mergeCell ref="N68:R6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52" t="s">
        <v>30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3" x14ac:dyDescent="0.3">
      <c r="A2" s="48" t="s">
        <v>31</v>
      </c>
      <c r="B2" s="154" t="s">
        <v>93</v>
      </c>
      <c r="C2" s="154"/>
      <c r="D2" s="154"/>
      <c r="E2" s="154"/>
      <c r="F2" s="154"/>
      <c r="G2" s="49"/>
      <c r="H2" s="49"/>
      <c r="I2" s="49"/>
      <c r="J2" s="50"/>
    </row>
    <row r="3" spans="1:13" x14ac:dyDescent="0.3">
      <c r="A3" s="48" t="s">
        <v>35</v>
      </c>
      <c r="B3" s="155"/>
      <c r="C3" s="155"/>
      <c r="D3" s="155"/>
      <c r="E3" s="155"/>
      <c r="F3" s="155"/>
      <c r="G3" s="51"/>
      <c r="H3" s="51"/>
      <c r="I3" s="51"/>
      <c r="J3" s="52"/>
    </row>
    <row r="4" spans="1:13" x14ac:dyDescent="0.3">
      <c r="A4" s="48" t="s">
        <v>36</v>
      </c>
      <c r="B4" s="155"/>
      <c r="C4" s="155"/>
      <c r="D4" s="155"/>
      <c r="E4" s="155"/>
      <c r="F4" s="155"/>
      <c r="G4" s="51"/>
      <c r="H4" s="51"/>
      <c r="I4" s="51"/>
      <c r="J4" s="52"/>
    </row>
    <row r="5" spans="1:13" x14ac:dyDescent="0.3">
      <c r="A5" s="48" t="s">
        <v>37</v>
      </c>
      <c r="B5" s="155"/>
      <c r="C5" s="155"/>
      <c r="D5" s="155"/>
      <c r="E5" s="155"/>
      <c r="F5" s="155"/>
      <c r="G5" s="51"/>
      <c r="H5" s="51"/>
      <c r="I5" s="51"/>
      <c r="J5" s="52"/>
    </row>
    <row r="6" spans="1:13" x14ac:dyDescent="0.3">
      <c r="A6" s="45"/>
      <c r="B6" s="46"/>
      <c r="C6" s="46"/>
      <c r="D6" s="51"/>
      <c r="E6" s="51"/>
      <c r="F6" s="51"/>
      <c r="G6" s="51"/>
      <c r="H6" s="51"/>
      <c r="I6" s="51"/>
      <c r="J6" s="52"/>
    </row>
    <row r="7" spans="1:13" x14ac:dyDescent="0.3">
      <c r="A7" s="45"/>
      <c r="B7" s="46"/>
      <c r="C7" s="46"/>
      <c r="D7" s="51"/>
      <c r="E7" s="51"/>
      <c r="F7" s="51"/>
      <c r="G7" s="51"/>
      <c r="H7" s="51"/>
      <c r="I7" s="51"/>
      <c r="J7" s="52"/>
    </row>
    <row r="8" spans="1:13" x14ac:dyDescent="0.3">
      <c r="A8" s="45"/>
      <c r="B8" s="46"/>
      <c r="C8" s="46"/>
      <c r="D8" s="51"/>
      <c r="E8" s="51"/>
      <c r="F8" s="51"/>
      <c r="G8" s="51"/>
      <c r="H8" s="51"/>
      <c r="I8" s="51"/>
      <c r="J8" s="52"/>
    </row>
    <row r="9" spans="1:13" x14ac:dyDescent="0.3">
      <c r="A9" s="128" t="s">
        <v>32</v>
      </c>
      <c r="B9" s="156"/>
      <c r="C9" s="157"/>
      <c r="D9" s="157"/>
      <c r="E9" s="158"/>
      <c r="F9" s="153">
        <f ca="1">TODAY()</f>
        <v>45680</v>
      </c>
      <c r="G9" s="153"/>
      <c r="H9" s="153"/>
      <c r="I9" s="153"/>
      <c r="J9" s="153"/>
      <c r="K9" s="32"/>
      <c r="L9" s="32"/>
      <c r="M9" s="32"/>
    </row>
    <row r="10" spans="1:13" x14ac:dyDescent="0.3">
      <c r="A10" s="128" t="s">
        <v>29</v>
      </c>
      <c r="B10" s="152" t="s">
        <v>8</v>
      </c>
      <c r="C10" s="152"/>
      <c r="D10" s="152"/>
      <c r="E10" s="152"/>
      <c r="F10" s="152"/>
      <c r="G10" s="129" t="s">
        <v>52</v>
      </c>
      <c r="H10" s="129" t="s">
        <v>53</v>
      </c>
      <c r="I10" s="129" t="s">
        <v>54</v>
      </c>
      <c r="J10" s="129" t="s">
        <v>55</v>
      </c>
    </row>
    <row r="11" spans="1:13" x14ac:dyDescent="0.3">
      <c r="A11" s="47">
        <v>10000</v>
      </c>
      <c r="B11" s="159" t="s">
        <v>33</v>
      </c>
      <c r="C11" s="160"/>
      <c r="D11" s="160"/>
      <c r="E11" s="160"/>
      <c r="F11" s="161"/>
      <c r="G11" s="121">
        <f>'TAKEOFF BREAKDOWN'!K27</f>
        <v>0</v>
      </c>
      <c r="H11" s="73">
        <f>'TAKEOFF BREAKDOWN'!O27</f>
        <v>0</v>
      </c>
      <c r="I11" s="73">
        <f>'TAKEOFF BREAKDOWN'!P27</f>
        <v>0</v>
      </c>
      <c r="J11" s="73">
        <f>I11+H11</f>
        <v>0</v>
      </c>
    </row>
    <row r="12" spans="1:13" x14ac:dyDescent="0.3">
      <c r="A12" s="47">
        <v>70000</v>
      </c>
      <c r="B12" s="159" t="s">
        <v>34</v>
      </c>
      <c r="C12" s="160"/>
      <c r="D12" s="160"/>
      <c r="E12" s="160"/>
      <c r="F12" s="161"/>
      <c r="G12" s="121">
        <f>'TAKEOFF BREAKDOWN'!K65</f>
        <v>0</v>
      </c>
      <c r="H12" s="73">
        <f>'TAKEOFF BREAKDOWN'!O65</f>
        <v>0</v>
      </c>
      <c r="I12" s="73">
        <f>'TAKEOFF BREAKDOWN'!P65</f>
        <v>0</v>
      </c>
      <c r="J12" s="73">
        <f t="shared" ref="J12" si="0">I12+H12</f>
        <v>0</v>
      </c>
    </row>
    <row r="13" spans="1:13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3" x14ac:dyDescent="0.3">
      <c r="A14" s="152" t="s">
        <v>19</v>
      </c>
      <c r="B14" s="152"/>
      <c r="C14" s="152"/>
      <c r="D14" s="152"/>
      <c r="E14" s="152"/>
      <c r="F14" s="128"/>
      <c r="G14" s="130" t="s">
        <v>42</v>
      </c>
      <c r="H14" s="131">
        <f>SUM(H11:H12)</f>
        <v>0</v>
      </c>
      <c r="I14" s="131">
        <f>SUM(I11:I12)</f>
        <v>0</v>
      </c>
      <c r="J14" s="131">
        <f>SUM(J11:J12)</f>
        <v>0</v>
      </c>
    </row>
    <row r="15" spans="1:13" x14ac:dyDescent="0.3">
      <c r="A15" s="152" t="s">
        <v>20</v>
      </c>
      <c r="B15" s="152"/>
      <c r="C15" s="152"/>
      <c r="D15" s="152"/>
      <c r="E15" s="152"/>
      <c r="F15" s="132">
        <v>0.25</v>
      </c>
      <c r="G15" s="131"/>
      <c r="H15" s="131"/>
      <c r="I15" s="131">
        <f>F15*J14</f>
        <v>0</v>
      </c>
      <c r="J15" s="131">
        <f>I15</f>
        <v>0</v>
      </c>
    </row>
    <row r="16" spans="1:13" x14ac:dyDescent="0.3">
      <c r="A16" s="152" t="s">
        <v>21</v>
      </c>
      <c r="B16" s="152"/>
      <c r="C16" s="152"/>
      <c r="D16" s="152"/>
      <c r="E16" s="152"/>
      <c r="F16" s="128"/>
      <c r="G16" s="131"/>
      <c r="H16" s="131"/>
      <c r="I16" s="131"/>
      <c r="J16" s="131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09216D5-9C71-4430-A3E9-78AEAD628DD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{109216D5-9C71-4430-A3E9-78AEAD628DDD}</vt:lpwstr>
  </property>
</Properties>
</file>