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uaz\Desktop\sapmle sheets\SAMPLE ESTIMATES - Copy\SAMPLES ESTIMATES\"/>
    </mc:Choice>
  </mc:AlternateContent>
  <bookViews>
    <workbookView xWindow="0" yWindow="0" windowWidth="28800" windowHeight="12432"/>
  </bookViews>
  <sheets>
    <sheet name="TAKEOFF BREAKDOWN" sheetId="1" r:id="rId1"/>
    <sheet name="GENERAL SUMMARY" sheetId="2" r:id="rId2"/>
  </sheets>
  <externalReferences>
    <externalReference r:id="rId3"/>
  </externalReferences>
  <definedNames>
    <definedName name="_xlnm._FilterDatabase" localSheetId="0" hidden="1">'TAKEOFF BREAKDOWN'!$R$1:$R$153</definedName>
  </definedNames>
  <calcPr calcId="162913"/>
</workbook>
</file>

<file path=xl/calcChain.xml><?xml version="1.0" encoding="utf-8"?>
<calcChain xmlns="http://schemas.openxmlformats.org/spreadsheetml/2006/main">
  <c r="K27" i="1" l="1"/>
  <c r="G11" i="2" s="1"/>
  <c r="K143" i="1"/>
  <c r="G12" i="2" s="1"/>
  <c r="A17" i="1"/>
  <c r="H94" i="1"/>
  <c r="P94" i="1" s="1"/>
  <c r="H114" i="1"/>
  <c r="O114" i="1" s="1"/>
  <c r="H113" i="1"/>
  <c r="O113" i="1" s="1"/>
  <c r="H112" i="1"/>
  <c r="O112" i="1" s="1"/>
  <c r="H111" i="1"/>
  <c r="O111" i="1" s="1"/>
  <c r="H110" i="1"/>
  <c r="O110" i="1" s="1"/>
  <c r="H108" i="1"/>
  <c r="O108" i="1" s="1"/>
  <c r="H106" i="1"/>
  <c r="O106" i="1" s="1"/>
  <c r="H104" i="1"/>
  <c r="O104" i="1" s="1"/>
  <c r="H102" i="1"/>
  <c r="P102" i="1" s="1"/>
  <c r="H101" i="1"/>
  <c r="P101" i="1" s="1"/>
  <c r="H100" i="1"/>
  <c r="P100" i="1" s="1"/>
  <c r="H99" i="1"/>
  <c r="P99" i="1" s="1"/>
  <c r="H98" i="1"/>
  <c r="P98" i="1" s="1"/>
  <c r="H97" i="1"/>
  <c r="P97" i="1" s="1"/>
  <c r="H74" i="1"/>
  <c r="P74" i="1" s="1"/>
  <c r="H73" i="1"/>
  <c r="P73" i="1" s="1"/>
  <c r="H71" i="1"/>
  <c r="P71" i="1" s="1"/>
  <c r="H70" i="1"/>
  <c r="P70" i="1" s="1"/>
  <c r="H69" i="1"/>
  <c r="P69" i="1" s="1"/>
  <c r="H68" i="1"/>
  <c r="P68" i="1" s="1"/>
  <c r="H67" i="1"/>
  <c r="P67" i="1" s="1"/>
  <c r="H66" i="1"/>
  <c r="P66" i="1" s="1"/>
  <c r="H65" i="1"/>
  <c r="P65" i="1" s="1"/>
  <c r="H64" i="1"/>
  <c r="P64" i="1" s="1"/>
  <c r="H141" i="1"/>
  <c r="O141" i="1" s="1"/>
  <c r="H140" i="1"/>
  <c r="O140" i="1" s="1"/>
  <c r="H139" i="1"/>
  <c r="O139" i="1" s="1"/>
  <c r="H138" i="1"/>
  <c r="O138" i="1" s="1"/>
  <c r="H137" i="1"/>
  <c r="O137" i="1" s="1"/>
  <c r="H136" i="1"/>
  <c r="O136" i="1" s="1"/>
  <c r="H135" i="1"/>
  <c r="O135" i="1" s="1"/>
  <c r="H134" i="1"/>
  <c r="O134" i="1" s="1"/>
  <c r="H132" i="1"/>
  <c r="O132" i="1" s="1"/>
  <c r="H131" i="1"/>
  <c r="O131" i="1" s="1"/>
  <c r="H130" i="1"/>
  <c r="O130" i="1" s="1"/>
  <c r="H129" i="1"/>
  <c r="O129" i="1" s="1"/>
  <c r="H128" i="1"/>
  <c r="O128" i="1" s="1"/>
  <c r="H127" i="1"/>
  <c r="O127" i="1" s="1"/>
  <c r="H126" i="1"/>
  <c r="O126" i="1" s="1"/>
  <c r="H125" i="1"/>
  <c r="O125" i="1" s="1"/>
  <c r="H123" i="1"/>
  <c r="O123" i="1" s="1"/>
  <c r="H122" i="1"/>
  <c r="O122" i="1" s="1"/>
  <c r="H121" i="1"/>
  <c r="O121" i="1" s="1"/>
  <c r="H120" i="1"/>
  <c r="O120" i="1" s="1"/>
  <c r="H119" i="1"/>
  <c r="O119" i="1" s="1"/>
  <c r="H118" i="1"/>
  <c r="O118" i="1" s="1"/>
  <c r="H117" i="1"/>
  <c r="O117" i="1" s="1"/>
  <c r="H116" i="1"/>
  <c r="O116" i="1" s="1"/>
  <c r="H92" i="1"/>
  <c r="O92" i="1" s="1"/>
  <c r="H90" i="1"/>
  <c r="O90" i="1" s="1"/>
  <c r="H89" i="1"/>
  <c r="O89" i="1" s="1"/>
  <c r="H88" i="1"/>
  <c r="O88" i="1" s="1"/>
  <c r="H87" i="1"/>
  <c r="O87" i="1" s="1"/>
  <c r="H86" i="1"/>
  <c r="O86" i="1" s="1"/>
  <c r="H85" i="1"/>
  <c r="O85" i="1" s="1"/>
  <c r="H84" i="1"/>
  <c r="O84" i="1" s="1"/>
  <c r="H82" i="1"/>
  <c r="O82" i="1" s="1"/>
  <c r="H81" i="1"/>
  <c r="O81" i="1" s="1"/>
  <c r="H80" i="1"/>
  <c r="O80" i="1" s="1"/>
  <c r="H79" i="1"/>
  <c r="O79" i="1" s="1"/>
  <c r="H78" i="1"/>
  <c r="O78" i="1" s="1"/>
  <c r="H77" i="1"/>
  <c r="O77" i="1" s="1"/>
  <c r="H76" i="1"/>
  <c r="O76" i="1" s="1"/>
  <c r="H61" i="1"/>
  <c r="O61" i="1" s="1"/>
  <c r="H60" i="1"/>
  <c r="O60" i="1" s="1"/>
  <c r="H58" i="1"/>
  <c r="O58" i="1" s="1"/>
  <c r="H57" i="1"/>
  <c r="O57" i="1" s="1"/>
  <c r="H56" i="1"/>
  <c r="O56" i="1" s="1"/>
  <c r="H54" i="1"/>
  <c r="O54" i="1" s="1"/>
  <c r="H53" i="1"/>
  <c r="O53" i="1" s="1"/>
  <c r="H52" i="1"/>
  <c r="O52" i="1" s="1"/>
  <c r="H51" i="1"/>
  <c r="O51" i="1" s="1"/>
  <c r="H50" i="1"/>
  <c r="O50" i="1" s="1"/>
  <c r="H49" i="1"/>
  <c r="O49" i="1" s="1"/>
  <c r="H48" i="1"/>
  <c r="O48" i="1" s="1"/>
  <c r="H47" i="1"/>
  <c r="O47" i="1" s="1"/>
  <c r="H46" i="1"/>
  <c r="O46" i="1" s="1"/>
  <c r="H45" i="1"/>
  <c r="O45" i="1" s="1"/>
  <c r="H44" i="1"/>
  <c r="O44" i="1" s="1"/>
  <c r="H43" i="1"/>
  <c r="O43" i="1" s="1"/>
  <c r="H42" i="1"/>
  <c r="O42" i="1" s="1"/>
  <c r="H41" i="1"/>
  <c r="O41" i="1" s="1"/>
  <c r="H40" i="1"/>
  <c r="O40" i="1" s="1"/>
  <c r="H39" i="1"/>
  <c r="O39" i="1" s="1"/>
  <c r="H38" i="1"/>
  <c r="O38" i="1" s="1"/>
  <c r="H37" i="1"/>
  <c r="O37" i="1" s="1"/>
  <c r="H36" i="1"/>
  <c r="O36" i="1" s="1"/>
  <c r="H35" i="1"/>
  <c r="O35" i="1" s="1"/>
  <c r="H34" i="1"/>
  <c r="O34" i="1" s="1"/>
  <c r="H33" i="1"/>
  <c r="O33" i="1" s="1"/>
  <c r="H32" i="1"/>
  <c r="O32" i="1" s="1"/>
  <c r="H31" i="1"/>
  <c r="O31" i="1" s="1"/>
  <c r="A34" i="1" l="1"/>
  <c r="A39" i="1"/>
  <c r="A45" i="1"/>
  <c r="A51" i="1"/>
  <c r="A70" i="1"/>
  <c r="A89" i="1"/>
  <c r="A113" i="1"/>
  <c r="A131" i="1"/>
  <c r="A139" i="1"/>
  <c r="A135" i="1"/>
  <c r="A130" i="1"/>
  <c r="A126" i="1"/>
  <c r="A121" i="1"/>
  <c r="A117" i="1"/>
  <c r="A112" i="1"/>
  <c r="A106" i="1"/>
  <c r="A100" i="1"/>
  <c r="A94" i="1"/>
  <c r="A88" i="1"/>
  <c r="A84" i="1"/>
  <c r="A79" i="1"/>
  <c r="A74" i="1"/>
  <c r="A69" i="1"/>
  <c r="A65" i="1"/>
  <c r="A58" i="1"/>
  <c r="A53" i="1"/>
  <c r="A49" i="1"/>
  <c r="A138" i="1"/>
  <c r="A134" i="1"/>
  <c r="A129" i="1"/>
  <c r="A125" i="1"/>
  <c r="A120" i="1"/>
  <c r="A116" i="1"/>
  <c r="A111" i="1"/>
  <c r="A104" i="1"/>
  <c r="A99" i="1"/>
  <c r="A92" i="1"/>
  <c r="A87" i="1"/>
  <c r="A82" i="1"/>
  <c r="A78" i="1"/>
  <c r="A73" i="1"/>
  <c r="A68" i="1"/>
  <c r="A64" i="1"/>
  <c r="A57" i="1"/>
  <c r="A52" i="1"/>
  <c r="A48" i="1"/>
  <c r="A44" i="1"/>
  <c r="A40" i="1"/>
  <c r="A36" i="1"/>
  <c r="A32" i="1"/>
  <c r="A141" i="1"/>
  <c r="A137" i="1"/>
  <c r="A132" i="1"/>
  <c r="A128" i="1"/>
  <c r="A123" i="1"/>
  <c r="A119" i="1"/>
  <c r="A114" i="1"/>
  <c r="A110" i="1"/>
  <c r="A102" i="1"/>
  <c r="A98" i="1"/>
  <c r="A90" i="1"/>
  <c r="A86" i="1"/>
  <c r="A81" i="1"/>
  <c r="A77" i="1"/>
  <c r="A71" i="1"/>
  <c r="A67" i="1"/>
  <c r="A61" i="1"/>
  <c r="A56" i="1"/>
  <c r="A35" i="1"/>
  <c r="A41" i="1"/>
  <c r="A46" i="1"/>
  <c r="A54" i="1"/>
  <c r="A76" i="1"/>
  <c r="A97" i="1"/>
  <c r="A118" i="1"/>
  <c r="A136" i="1"/>
  <c r="A31" i="1"/>
  <c r="A37" i="1"/>
  <c r="A42" i="1"/>
  <c r="A47" i="1"/>
  <c r="A60" i="1"/>
  <c r="A80" i="1"/>
  <c r="A101" i="1"/>
  <c r="A122" i="1"/>
  <c r="A140" i="1"/>
  <c r="A33" i="1"/>
  <c r="A38" i="1"/>
  <c r="A43" i="1"/>
  <c r="A50" i="1"/>
  <c r="A66" i="1"/>
  <c r="A85" i="1"/>
  <c r="A108" i="1"/>
  <c r="A127" i="1"/>
  <c r="O94" i="1"/>
  <c r="Q94" i="1" s="1"/>
  <c r="P106" i="1"/>
  <c r="Q106" i="1" s="1"/>
  <c r="P110" i="1"/>
  <c r="Q110" i="1" s="1"/>
  <c r="P112" i="1"/>
  <c r="Q112" i="1" s="1"/>
  <c r="P114" i="1"/>
  <c r="Q114" i="1" s="1"/>
  <c r="P104" i="1"/>
  <c r="Q104" i="1" s="1"/>
  <c r="P108" i="1"/>
  <c r="Q108" i="1" s="1"/>
  <c r="P111" i="1"/>
  <c r="Q111" i="1" s="1"/>
  <c r="P113" i="1"/>
  <c r="Q113" i="1" s="1"/>
  <c r="O64" i="1"/>
  <c r="Q64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3" i="1"/>
  <c r="Q73" i="1" s="1"/>
  <c r="O74" i="1"/>
  <c r="Q74" i="1" s="1"/>
  <c r="O97" i="1"/>
  <c r="Q97" i="1" s="1"/>
  <c r="O98" i="1"/>
  <c r="Q98" i="1" s="1"/>
  <c r="O99" i="1"/>
  <c r="Q99" i="1" s="1"/>
  <c r="O100" i="1"/>
  <c r="Q100" i="1" s="1"/>
  <c r="O101" i="1"/>
  <c r="Q101" i="1" s="1"/>
  <c r="O102" i="1"/>
  <c r="Q102" i="1" s="1"/>
  <c r="P32" i="1"/>
  <c r="Q32" i="1" s="1"/>
  <c r="P34" i="1"/>
  <c r="Q34" i="1" s="1"/>
  <c r="P36" i="1"/>
  <c r="Q36" i="1" s="1"/>
  <c r="P38" i="1"/>
  <c r="Q38" i="1" s="1"/>
  <c r="P40" i="1"/>
  <c r="Q40" i="1" s="1"/>
  <c r="P42" i="1"/>
  <c r="Q42" i="1" s="1"/>
  <c r="P44" i="1"/>
  <c r="Q44" i="1" s="1"/>
  <c r="P46" i="1"/>
  <c r="Q46" i="1" s="1"/>
  <c r="P48" i="1"/>
  <c r="Q48" i="1" s="1"/>
  <c r="P50" i="1"/>
  <c r="Q50" i="1" s="1"/>
  <c r="P52" i="1"/>
  <c r="Q52" i="1" s="1"/>
  <c r="P54" i="1"/>
  <c r="Q54" i="1" s="1"/>
  <c r="P57" i="1"/>
  <c r="Q57" i="1" s="1"/>
  <c r="P60" i="1"/>
  <c r="Q60" i="1" s="1"/>
  <c r="P76" i="1"/>
  <c r="Q76" i="1" s="1"/>
  <c r="P78" i="1"/>
  <c r="Q78" i="1" s="1"/>
  <c r="P80" i="1"/>
  <c r="Q80" i="1" s="1"/>
  <c r="P82" i="1"/>
  <c r="Q82" i="1" s="1"/>
  <c r="P85" i="1"/>
  <c r="Q85" i="1" s="1"/>
  <c r="P87" i="1"/>
  <c r="Q87" i="1" s="1"/>
  <c r="P89" i="1"/>
  <c r="Q89" i="1" s="1"/>
  <c r="P92" i="1"/>
  <c r="Q92" i="1" s="1"/>
  <c r="P117" i="1"/>
  <c r="Q117" i="1" s="1"/>
  <c r="P119" i="1"/>
  <c r="Q119" i="1" s="1"/>
  <c r="P121" i="1"/>
  <c r="Q121" i="1" s="1"/>
  <c r="P123" i="1"/>
  <c r="Q123" i="1" s="1"/>
  <c r="P126" i="1"/>
  <c r="Q126" i="1" s="1"/>
  <c r="P128" i="1"/>
  <c r="Q128" i="1" s="1"/>
  <c r="P130" i="1"/>
  <c r="Q130" i="1" s="1"/>
  <c r="P132" i="1"/>
  <c r="Q132" i="1" s="1"/>
  <c r="P135" i="1"/>
  <c r="Q135" i="1" s="1"/>
  <c r="P137" i="1"/>
  <c r="Q137" i="1" s="1"/>
  <c r="P139" i="1"/>
  <c r="Q139" i="1" s="1"/>
  <c r="P141" i="1"/>
  <c r="Q141" i="1" s="1"/>
  <c r="P31" i="1"/>
  <c r="P33" i="1"/>
  <c r="Q33" i="1" s="1"/>
  <c r="P35" i="1"/>
  <c r="Q35" i="1" s="1"/>
  <c r="P37" i="1"/>
  <c r="Q37" i="1" s="1"/>
  <c r="P39" i="1"/>
  <c r="Q39" i="1" s="1"/>
  <c r="P41" i="1"/>
  <c r="Q41" i="1" s="1"/>
  <c r="P43" i="1"/>
  <c r="Q43" i="1" s="1"/>
  <c r="P45" i="1"/>
  <c r="Q45" i="1" s="1"/>
  <c r="P47" i="1"/>
  <c r="Q47" i="1" s="1"/>
  <c r="P49" i="1"/>
  <c r="Q49" i="1" s="1"/>
  <c r="P51" i="1"/>
  <c r="Q51" i="1" s="1"/>
  <c r="P53" i="1"/>
  <c r="Q53" i="1" s="1"/>
  <c r="P56" i="1"/>
  <c r="Q56" i="1" s="1"/>
  <c r="P58" i="1"/>
  <c r="Q58" i="1" s="1"/>
  <c r="P61" i="1"/>
  <c r="Q61" i="1" s="1"/>
  <c r="P77" i="1"/>
  <c r="Q77" i="1" s="1"/>
  <c r="P79" i="1"/>
  <c r="Q79" i="1" s="1"/>
  <c r="P81" i="1"/>
  <c r="Q81" i="1" s="1"/>
  <c r="P84" i="1"/>
  <c r="Q84" i="1" s="1"/>
  <c r="P86" i="1"/>
  <c r="Q86" i="1" s="1"/>
  <c r="P88" i="1"/>
  <c r="Q88" i="1" s="1"/>
  <c r="P90" i="1"/>
  <c r="Q90" i="1" s="1"/>
  <c r="P116" i="1"/>
  <c r="Q116" i="1" s="1"/>
  <c r="P118" i="1"/>
  <c r="Q118" i="1" s="1"/>
  <c r="P120" i="1"/>
  <c r="Q120" i="1" s="1"/>
  <c r="P122" i="1"/>
  <c r="Q122" i="1" s="1"/>
  <c r="P125" i="1"/>
  <c r="Q125" i="1" s="1"/>
  <c r="P127" i="1"/>
  <c r="Q127" i="1" s="1"/>
  <c r="P129" i="1"/>
  <c r="Q129" i="1" s="1"/>
  <c r="P131" i="1"/>
  <c r="Q131" i="1" s="1"/>
  <c r="P134" i="1"/>
  <c r="Q134" i="1" s="1"/>
  <c r="P136" i="1"/>
  <c r="Q136" i="1" s="1"/>
  <c r="P138" i="1"/>
  <c r="Q138" i="1" s="1"/>
  <c r="P140" i="1"/>
  <c r="Q140" i="1" s="1"/>
  <c r="O143" i="1" l="1"/>
  <c r="H12" i="2" s="1"/>
  <c r="Q31" i="1"/>
  <c r="R143" i="1" s="1"/>
  <c r="P143" i="1"/>
  <c r="I12" i="2" s="1"/>
  <c r="J12" i="2" l="1"/>
  <c r="A144" i="1" l="1"/>
  <c r="A143" i="1"/>
  <c r="A142" i="1"/>
  <c r="A29" i="1"/>
  <c r="A25" i="1" l="1"/>
  <c r="A24" i="1"/>
  <c r="H25" i="1"/>
  <c r="H24" i="1"/>
  <c r="H23" i="1"/>
  <c r="H22" i="1"/>
  <c r="H21" i="1"/>
  <c r="H20" i="1"/>
  <c r="H19" i="1"/>
  <c r="H18" i="1"/>
  <c r="H17" i="1"/>
  <c r="P17" i="1" l="1"/>
  <c r="O17" i="1"/>
  <c r="O22" i="1"/>
  <c r="P22" i="1"/>
  <c r="P24" i="1"/>
  <c r="O24" i="1"/>
  <c r="P25" i="1"/>
  <c r="O25" i="1"/>
  <c r="P23" i="1"/>
  <c r="F9" i="2"/>
  <c r="N14" i="1"/>
  <c r="O18" i="1"/>
  <c r="A18" i="1"/>
  <c r="A19" i="1"/>
  <c r="A20" i="1"/>
  <c r="A21" i="1"/>
  <c r="A22" i="1"/>
  <c r="A23" i="1"/>
  <c r="P21" i="1"/>
  <c r="P20" i="1"/>
  <c r="P19" i="1"/>
  <c r="P18" i="1"/>
  <c r="P27" i="1" l="1"/>
  <c r="I11" i="2" s="1"/>
  <c r="I14" i="2" s="1"/>
  <c r="Q17" i="1"/>
  <c r="Q22" i="1"/>
  <c r="Q25" i="1"/>
  <c r="Q24" i="1"/>
  <c r="Q18" i="1"/>
  <c r="O19" i="1"/>
  <c r="Q19" i="1" s="1"/>
  <c r="O20" i="1"/>
  <c r="Q20" i="1" s="1"/>
  <c r="O21" i="1"/>
  <c r="Q21" i="1" s="1"/>
  <c r="O23" i="1"/>
  <c r="Q23" i="1" s="1"/>
  <c r="Q148" i="1" l="1"/>
  <c r="Q149" i="1" s="1"/>
  <c r="Q150" i="1" s="1"/>
  <c r="R27" i="1"/>
  <c r="R148" i="1" s="1"/>
  <c r="O27" i="1"/>
  <c r="H11" i="2" s="1"/>
  <c r="H14" i="2" l="1"/>
  <c r="J11" i="2"/>
  <c r="J14" i="2" s="1"/>
  <c r="I15" i="2" s="1"/>
  <c r="J15" i="2" s="1"/>
  <c r="J16" i="2" s="1"/>
  <c r="R149" i="1"/>
  <c r="R150" i="1" s="1"/>
</calcChain>
</file>

<file path=xl/sharedStrings.xml><?xml version="1.0" encoding="utf-8"?>
<sst xmlns="http://schemas.openxmlformats.org/spreadsheetml/2006/main" count="479" uniqueCount="170">
  <si>
    <t>CLIENT'S INFORMATION</t>
  </si>
  <si>
    <t>CONTACT:</t>
  </si>
  <si>
    <t>COMPANY:</t>
  </si>
  <si>
    <t>E-MAIL ADDRESS:</t>
  </si>
  <si>
    <t>PHONE NUMBER:</t>
  </si>
  <si>
    <t>ITEM #</t>
  </si>
  <si>
    <t>DWG. #</t>
  </si>
  <si>
    <t>CSI #</t>
  </si>
  <si>
    <t>DESCRIPTION</t>
  </si>
  <si>
    <t>QTY.</t>
  </si>
  <si>
    <t>WASTE</t>
  </si>
  <si>
    <t>QTY. W/ WASTE</t>
  </si>
  <si>
    <t>UNIT</t>
  </si>
  <si>
    <t>UNIT COST (MATERIAL)</t>
  </si>
  <si>
    <t>UNIT COST (LAB. + EQUIP.)</t>
  </si>
  <si>
    <t>ITEM COST</t>
  </si>
  <si>
    <t>TRADE COST</t>
  </si>
  <si>
    <t>DIVISION 22 - PLUMBING</t>
  </si>
  <si>
    <t>Subtotal (Plumbing)</t>
  </si>
  <si>
    <t>SUB TOTAL</t>
  </si>
  <si>
    <t>OVERHEAD AND PROFIT</t>
  </si>
  <si>
    <t>TOTAL BASE BID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</si>
  <si>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responsible for any kind of variations in the prices. So, it is preferred to review the prices.</t>
    </r>
  </si>
  <si>
    <t xml:space="preserve">DETAILED BREAKDOWN OF ITEMS </t>
  </si>
  <si>
    <t>TOTAL COST (MATERIAL)</t>
  </si>
  <si>
    <t>TOTAL COST (LAB. + EQUIP.)</t>
  </si>
  <si>
    <t>DETAIL #</t>
  </si>
  <si>
    <t>DIVISION 01 - GENERAL REQUIRMENTS</t>
  </si>
  <si>
    <t>Subtotal (General Requirments)</t>
  </si>
  <si>
    <t xml:space="preserve">DIVISION NO </t>
  </si>
  <si>
    <t xml:space="preserve">GENERAL SUMMARY </t>
  </si>
  <si>
    <t>Prepared For:</t>
  </si>
  <si>
    <t>Date</t>
  </si>
  <si>
    <t xml:space="preserve">GENERAL REQUIRMENTS </t>
  </si>
  <si>
    <t>PLUMBING</t>
  </si>
  <si>
    <t>Project ID:</t>
  </si>
  <si>
    <t>Scope:</t>
  </si>
  <si>
    <t xml:space="preserve">No. Of Floors: </t>
  </si>
  <si>
    <t>LS</t>
  </si>
  <si>
    <t>UNIT MANHOUR</t>
  </si>
  <si>
    <t>HOURLY WAGE</t>
  </si>
  <si>
    <t>TOTAL HOURS</t>
  </si>
  <si>
    <t>HRS</t>
  </si>
  <si>
    <t>Mobilization &amp; Demobilization</t>
  </si>
  <si>
    <t>Bond &amp; Insurance</t>
  </si>
  <si>
    <t>Project Supervision &amp; Project Management</t>
  </si>
  <si>
    <t xml:space="preserve">Submittals, Samples, Shop Drawings, Site Safety Plans Etc. </t>
  </si>
  <si>
    <t xml:space="preserve">Project Schedule </t>
  </si>
  <si>
    <t>Temporary Facilities &amp; Controls</t>
  </si>
  <si>
    <t xml:space="preserve">Closeout Procedures </t>
  </si>
  <si>
    <t xml:space="preserve">Office Overhaed </t>
  </si>
  <si>
    <t>Permits</t>
  </si>
  <si>
    <t>LABOR Hours</t>
  </si>
  <si>
    <t>MATERIAL COST</t>
  </si>
  <si>
    <t>LABOR COST</t>
  </si>
  <si>
    <t>SUBTOTAL</t>
  </si>
  <si>
    <t>EA</t>
  </si>
  <si>
    <t>SF</t>
  </si>
  <si>
    <t>FT</t>
  </si>
  <si>
    <t>VALVES</t>
  </si>
  <si>
    <t>COLD WATER</t>
  </si>
  <si>
    <t>CW:3" Copper Type L Pipe</t>
  </si>
  <si>
    <t>CW:2-1/2" Copper Type L Pipe</t>
  </si>
  <si>
    <t>CW:2" Copper Type L Pipe</t>
  </si>
  <si>
    <t>CW:1-1/2" Copper Type L Pipe</t>
  </si>
  <si>
    <t>CW:1" Copper Type L Pipe</t>
  </si>
  <si>
    <t>CW:1-1/4" Copper Type L Pipe</t>
  </si>
  <si>
    <t>CW:3/4" Copper Type L Pipe</t>
  </si>
  <si>
    <t>CW:1/2" Copper Type L Pipe</t>
  </si>
  <si>
    <t>HOT WATER</t>
  </si>
  <si>
    <t>HW:3/4" Copper Type L Pipe</t>
  </si>
  <si>
    <t>HW:1/2" Copper Type L Pipe</t>
  </si>
  <si>
    <t>3" Elbow Copper Type L</t>
  </si>
  <si>
    <t>2-1/2" Elbow Copper Type L</t>
  </si>
  <si>
    <t>2" Elbow Copper Type L</t>
  </si>
  <si>
    <t>1-1/2" Elbow Copper Type L</t>
  </si>
  <si>
    <t>1-1/4" Elbow Copper Type L</t>
  </si>
  <si>
    <t>3/4" Elbow Copper Type L</t>
  </si>
  <si>
    <t>1/2" Elbow Copper Type L</t>
  </si>
  <si>
    <t>3" Tee Copper Type L</t>
  </si>
  <si>
    <t>2-1/2" Tee Copper Type L</t>
  </si>
  <si>
    <t>2" Tee Copper Type L</t>
  </si>
  <si>
    <t>1-1/2" Tee Copper Type L</t>
  </si>
  <si>
    <t>1-1/4" Tee Copper Type L</t>
  </si>
  <si>
    <t>3/4" Tee Copper Type L</t>
  </si>
  <si>
    <t>1/2" Tee Copper Type L</t>
  </si>
  <si>
    <t>Clevis Type Hangers</t>
  </si>
  <si>
    <t>1" Thick Fibers Glass Insulation</t>
  </si>
  <si>
    <t>8" Sanitary PVC SCH.40 Pipe</t>
  </si>
  <si>
    <t>6" Sanitary PVC SCH.40 Pipe</t>
  </si>
  <si>
    <t>4" Sanitary PVC SCH.40 Pipe</t>
  </si>
  <si>
    <t>3" Sanitary PVC SCH.40 Pipe</t>
  </si>
  <si>
    <t>2-1/2" Sanitary PVC SCH.40 Pipe</t>
  </si>
  <si>
    <t>2" Sanitary PVC SCH.40 Pipe</t>
  </si>
  <si>
    <t>STORM PIPE</t>
  </si>
  <si>
    <t>6" Storm Pipe PVC SCH.40</t>
  </si>
  <si>
    <t>PERFERORATED PIPE</t>
  </si>
  <si>
    <t>6" Perferorated Subsoil Pipe SCH.40</t>
  </si>
  <si>
    <t>RAIN WATER LEADER</t>
  </si>
  <si>
    <t>12" Rain Leader PVC Pipe SCH.40</t>
  </si>
  <si>
    <t>VENT PIE</t>
  </si>
  <si>
    <t>4" Vent Through Roof PVC SCH.40</t>
  </si>
  <si>
    <t>3" Vent Through Roof PVC SCH.40</t>
  </si>
  <si>
    <t>4" Vent Pipe PVC SCH.40</t>
  </si>
  <si>
    <t>3" Vent Pipe PVC SCH.40</t>
  </si>
  <si>
    <t>1-1/2" Vent Pipe PVC SCH.40</t>
  </si>
  <si>
    <t>12" Elbow PVC SCH.40</t>
  </si>
  <si>
    <t>6" Elbow PVC SCH.40</t>
  </si>
  <si>
    <t>4" Elbow PVC SCH.40</t>
  </si>
  <si>
    <t>3" Elbow PVC SCH.40</t>
  </si>
  <si>
    <t>2" Elbow PVC SCH.40</t>
  </si>
  <si>
    <t>2-1/2" Elbow PVC SCH.40</t>
  </si>
  <si>
    <t>1-1/2" Elbow PVC SCH.40</t>
  </si>
  <si>
    <t>12" Tee PVC SCH.40</t>
  </si>
  <si>
    <t>6" Tee PVC SCH.40</t>
  </si>
  <si>
    <t>4" Tee PVC SCH.40</t>
  </si>
  <si>
    <t>3" Tee PVC SCH.40</t>
  </si>
  <si>
    <t>2" Tee PVC SCH.40</t>
  </si>
  <si>
    <t>2-1/2" Tee PVC SCH.40</t>
  </si>
  <si>
    <t>1-1/2" Tee PVC SCH.40</t>
  </si>
  <si>
    <t>12" Wye PVC SCH.40</t>
  </si>
  <si>
    <t>6" Wye PVC SCH.40</t>
  </si>
  <si>
    <t>4" Wye PVC SCH.40</t>
  </si>
  <si>
    <t>3" Wye PVC SCH.40</t>
  </si>
  <si>
    <t>2" Wye PVC SCH.40</t>
  </si>
  <si>
    <t>2-1/2" Wye PVC SCH.40</t>
  </si>
  <si>
    <t>1-1/2" Wye PVC SCH.40</t>
  </si>
  <si>
    <t>ECO:Exterior Clean Out_x000D_
MFR:JR SMITH_x000D_
Model:4020</t>
  </si>
  <si>
    <t>HB-1:Hose Bib_x000D_
MFR:ZURN_x000D_
Mode:Z1321</t>
  </si>
  <si>
    <t>SS-3:Single Sink_x000D_
MFR:ELKAY_x000D_
Model No:LR1918</t>
  </si>
  <si>
    <t>CO:Clean Out_x000D_
MFR:JR SMITH_x000D_
Model:4020</t>
  </si>
  <si>
    <t>WCH-1:ADA Water Closet_x000D_
MFR:PROFLO_x000D_
Model No:PF1403T</t>
  </si>
  <si>
    <t>LVH-1:ADA Lavatory_x000D_
MFR:PROFLO_x000D_
Model No:PF1812UWH</t>
  </si>
  <si>
    <t>BF:Drinking Fountain_x000D_
MFR:ELKAY_x000D_
Model:LZWSM8K</t>
  </si>
  <si>
    <t>HD-1:Hub Drain</t>
  </si>
  <si>
    <t>SP-1:Sump Pump_x000D_
MFR:LIBERTY_x000D_
Model:FLH61M</t>
  </si>
  <si>
    <t>HD-2:Hub Drain</t>
  </si>
  <si>
    <t>SP-2:Sump Pump_x000D_
MFR:LIBERTY_x000D_
Model:FLH61M</t>
  </si>
  <si>
    <t>TP:Trap Primer_x000D_
MFR:PPP_x000D_
Model:P1-500</t>
  </si>
  <si>
    <t>FD-1:Floor Drain_x000D_
MFR:JR SMITH SURSEAL _x000D_
Nodel:200597042</t>
  </si>
  <si>
    <t>FD-1:Floor Drain_x000D_
MFR:JR SMITH SURSEAL _x000D_
Nodel:200597044</t>
  </si>
  <si>
    <t>WM:Washing Machine_x000D_ Box
MFR:OAYEY_x000D_
Model:38260</t>
  </si>
  <si>
    <t>OWS-1:Oil Water Seperator_x000D_
MFR:STRIEM_x000D_
Model:OS-75_x000D_
Oil Capacity:40 Gallon</t>
  </si>
  <si>
    <t>RD-1:Roof Drain_x000D_
MFR:ZURN_x000D_
Model:Z150-NH-C</t>
  </si>
  <si>
    <t>OD-1:Roof Drain_x000D_
MFR:ZURN_x000D_
Model:Z150-NH-C</t>
  </si>
  <si>
    <t>RH-1:Roof Hydrant_x000D_
MFR:Freeze Flow_x000D_
Model:2131R</t>
  </si>
  <si>
    <t>WH-1:Water Hetaer_x000D_
MFR:AO SMITH_x000D_
Model:ENL-40_x000D_
Capacity:36 Gal</t>
  </si>
  <si>
    <t>WH-3:Water Hetaer_x000D_
MFR:AO SMITH_x000D_
Model:DEL-20_x000D_
Capacity:20 Gal</t>
  </si>
  <si>
    <t>RP-1:HW Recirc Pump_x000D_
MFR:TACO_x000D_
Model No:003</t>
  </si>
  <si>
    <t>DBP-1:Domestic Booster Pump_x000D_
MFR:GRUNDFOS_x000D_
Model No:HYDRO MULTI-E 2CRE 10-3</t>
  </si>
  <si>
    <t>4" WATTS LF909 Reduced Pressure Backfow Preventor</t>
  </si>
  <si>
    <t>1/2" Ball Valve</t>
  </si>
  <si>
    <t>3/4" Ball Valve</t>
  </si>
  <si>
    <t>Shut-Off Valve</t>
  </si>
  <si>
    <t>OFCI Domestic Sub Meter</t>
  </si>
  <si>
    <t>Bckflow Preventer</t>
  </si>
  <si>
    <t>METER AND BACKFLOW PREVENTER</t>
  </si>
  <si>
    <t>PLUMBING FIXTURES</t>
  </si>
  <si>
    <t>SANITARY ELBOWS</t>
  </si>
  <si>
    <t>SANITARY TEES</t>
  </si>
  <si>
    <t>SANITARY WYES</t>
  </si>
  <si>
    <t>DOMESTIC ELBOWS</t>
  </si>
  <si>
    <t>DOMESTIC TEES</t>
  </si>
  <si>
    <t>PIPES HANGERS</t>
  </si>
  <si>
    <t>PIPES INSULATION</t>
  </si>
  <si>
    <t>SANITARY PIPES</t>
  </si>
  <si>
    <t>DOMESTIC PIPES</t>
  </si>
  <si>
    <t>SANITARY AND VENT PIPES</t>
  </si>
  <si>
    <t>PROJECT ID: SAMPLE ESTIMATE PLUMBING</t>
  </si>
  <si>
    <t>SAMPLE ESTIMATE 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</si>
</sst>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Rs&quot;* #,##0.00_-;\-&quot;Rs&quot;* #,##0.00_-;_-&quot;Rs&quot;* &quot;-&quot;??_-;_-@_-"/>
    <numFmt numFmtId="165" formatCode="[$-F800]dddd\,\ mmmm\ dd\,\ yyyy"/>
    <numFmt numFmtId="166" formatCode="&quot;$&quot;#,##0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  <numFmt numFmtId="169" formatCode="[$-F400]h:mm:ss\ AM/PM"/>
  </numFmts>
  <fonts count="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1" tint="4.9989318521683403E-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u/>
      <sz val="12"/>
      <color rgb="FFFF0000"/>
      <name val="Calibri"/>
      <family val="2"/>
      <scheme val="minor"/>
    </font>
    <font>
      <u/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C99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19">
    <xf numFmtId="0" fontId="0" fillId="0" borderId="0"/>
    <xf numFmtId="0" fontId="20" fillId="0" borderId="0"/>
    <xf numFmtId="0" fontId="21" fillId="0" borderId="0"/>
    <xf numFmtId="164" fontId="22" fillId="0" borderId="0" applyFont="0" applyFill="0" applyBorder="0" applyAlignment="0" applyProtection="0"/>
    <xf numFmtId="0" fontId="23" fillId="0" borderId="0">
      <alignment vertical="center"/>
    </xf>
    <xf numFmtId="0" fontId="24" fillId="0" borderId="0">
      <protection locked="0"/>
    </xf>
    <xf numFmtId="0" fontId="24" fillId="0" borderId="0">
      <protection locked="0"/>
    </xf>
    <xf numFmtId="44" fontId="24" fillId="0" borderId="0">
      <protection locked="0"/>
    </xf>
    <xf numFmtId="9" fontId="24" fillId="0" borderId="0">
      <protection locked="0"/>
    </xf>
    <xf numFmtId="0" fontId="24" fillId="0" borderId="0">
      <protection locked="0"/>
    </xf>
    <xf numFmtId="9" fontId="24" fillId="0" borderId="0">
      <protection locked="0"/>
    </xf>
    <xf numFmtId="44" fontId="24" fillId="0" borderId="0">
      <protection locked="0"/>
    </xf>
    <xf numFmtId="0" fontId="22" fillId="0" borderId="0"/>
    <xf numFmtId="0" fontId="22" fillId="0" borderId="0"/>
    <xf numFmtId="0" fontId="25" fillId="0" borderId="0">
      <alignment vertical="center"/>
    </xf>
    <xf numFmtId="0" fontId="26" fillId="0" borderId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1" fillId="25" borderId="23" applyNumberFormat="0" applyAlignment="0" applyProtection="0"/>
    <xf numFmtId="0" fontId="31" fillId="25" borderId="23" applyNumberFormat="0" applyAlignment="0" applyProtection="0"/>
    <xf numFmtId="0" fontId="32" fillId="26" borderId="24" applyNumberFormat="0" applyAlignment="0" applyProtection="0"/>
    <xf numFmtId="0" fontId="32" fillId="26" borderId="24" applyNumberFormat="0" applyAlignment="0" applyProtection="0"/>
    <xf numFmtId="43" fontId="20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12" borderId="23" applyNumberFormat="0" applyAlignment="0" applyProtection="0"/>
    <xf numFmtId="0" fontId="38" fillId="12" borderId="23" applyNumberFormat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7" fillId="0" borderId="0"/>
    <xf numFmtId="0" fontId="20" fillId="0" borderId="0"/>
    <xf numFmtId="0" fontId="20" fillId="0" borderId="0"/>
    <xf numFmtId="0" fontId="22" fillId="0" borderId="0"/>
    <xf numFmtId="0" fontId="20" fillId="28" borderId="29" applyNumberFormat="0" applyFont="0" applyAlignment="0" applyProtection="0"/>
    <xf numFmtId="0" fontId="20" fillId="28" borderId="29" applyNumberFormat="0" applyFont="0" applyAlignment="0" applyProtection="0"/>
    <xf numFmtId="0" fontId="41" fillId="25" borderId="30" applyNumberFormat="0" applyAlignment="0" applyProtection="0"/>
    <xf numFmtId="0" fontId="41" fillId="25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46" fillId="0" borderId="0"/>
    <xf numFmtId="9" fontId="20" fillId="0" borderId="0" applyFont="0" applyFill="0" applyBorder="0" applyAlignment="0" applyProtection="0"/>
    <xf numFmtId="0" fontId="22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2" fillId="0" borderId="0"/>
    <xf numFmtId="0" fontId="48" fillId="29" borderId="32" applyNumberFormat="0" applyAlignment="0" applyProtection="0"/>
  </cellStyleXfs>
  <cellXfs count="157">
    <xf numFmtId="0" fontId="0" fillId="0" borderId="0" xfId="0"/>
    <xf numFmtId="2" fontId="7" fillId="3" borderId="1" xfId="0" applyNumberFormat="1" applyFont="1" applyFill="1" applyBorder="1" applyAlignment="1">
      <alignment horizontal="left" vertical="top" wrapText="1"/>
    </xf>
    <xf numFmtId="166" fontId="11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166" fontId="10" fillId="4" borderId="3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 wrapText="1"/>
    </xf>
    <xf numFmtId="2" fontId="10" fillId="3" borderId="3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2" fontId="12" fillId="3" borderId="3" xfId="0" applyNumberFormat="1" applyFont="1" applyFill="1" applyBorder="1" applyAlignment="1">
      <alignment horizontal="center" vertical="center" wrapText="1"/>
    </xf>
    <xf numFmtId="2" fontId="7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 indent="1"/>
    </xf>
    <xf numFmtId="9" fontId="4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2" fontId="7" fillId="3" borderId="0" xfId="0" applyNumberFormat="1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2" fontId="4" fillId="3" borderId="0" xfId="0" applyNumberFormat="1" applyFont="1" applyFill="1" applyBorder="1" applyAlignment="1">
      <alignment horizontal="center" vertical="top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top"/>
    </xf>
    <xf numFmtId="2" fontId="6" fillId="3" borderId="1" xfId="0" applyNumberFormat="1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 wrapText="1"/>
    </xf>
    <xf numFmtId="2" fontId="4" fillId="5" borderId="0" xfId="0" applyNumberFormat="1" applyFont="1" applyFill="1" applyBorder="1" applyAlignment="1">
      <alignment horizontal="center" vertical="top"/>
    </xf>
    <xf numFmtId="2" fontId="7" fillId="5" borderId="0" xfId="0" applyNumberFormat="1" applyFont="1" applyFill="1" applyBorder="1" applyAlignment="1">
      <alignment horizontal="left" vertical="top"/>
    </xf>
    <xf numFmtId="0" fontId="0" fillId="3" borderId="8" xfId="0" applyFill="1" applyBorder="1"/>
    <xf numFmtId="0" fontId="0" fillId="3" borderId="0" xfId="0" applyFill="1" applyBorder="1"/>
    <xf numFmtId="0" fontId="1" fillId="0" borderId="1" xfId="0" applyFont="1" applyBorder="1" applyAlignment="1">
      <alignment horizontal="center"/>
    </xf>
    <xf numFmtId="0" fontId="1" fillId="3" borderId="8" xfId="0" applyFont="1" applyFill="1" applyBorder="1"/>
    <xf numFmtId="0" fontId="0" fillId="3" borderId="5" xfId="0" applyFill="1" applyBorder="1" applyAlignment="1"/>
    <xf numFmtId="0" fontId="0" fillId="3" borderId="6" xfId="0" applyFill="1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/>
    </xf>
    <xf numFmtId="2" fontId="4" fillId="3" borderId="15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vertical="top"/>
    </xf>
    <xf numFmtId="0" fontId="4" fillId="5" borderId="14" xfId="0" applyFont="1" applyFill="1" applyBorder="1" applyAlignment="1">
      <alignment horizontal="center" vertical="top"/>
    </xf>
    <xf numFmtId="166" fontId="10" fillId="4" borderId="16" xfId="0" applyNumberFormat="1" applyFont="1" applyFill="1" applyBorder="1" applyAlignment="1">
      <alignment horizontal="center" vertical="center"/>
    </xf>
    <xf numFmtId="42" fontId="10" fillId="4" borderId="17" xfId="0" applyNumberFormat="1" applyFont="1" applyFill="1" applyBorder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2" fontId="7" fillId="0" borderId="19" xfId="0" applyNumberFormat="1" applyFont="1" applyBorder="1" applyAlignment="1">
      <alignment vertical="top"/>
    </xf>
    <xf numFmtId="0" fontId="19" fillId="0" borderId="1" xfId="0" applyFont="1" applyFill="1" applyBorder="1" applyAlignment="1">
      <alignment horizontal="center"/>
    </xf>
    <xf numFmtId="0" fontId="1" fillId="2" borderId="0" xfId="0" applyFont="1" applyFill="1"/>
    <xf numFmtId="2" fontId="4" fillId="3" borderId="0" xfId="0" applyNumberFormat="1" applyFont="1" applyFill="1" applyBorder="1" applyAlignment="1">
      <alignment horizontal="left" vertical="center"/>
    </xf>
    <xf numFmtId="44" fontId="0" fillId="0" borderId="1" xfId="0" applyNumberFormat="1" applyBorder="1" applyAlignment="1"/>
    <xf numFmtId="167" fontId="14" fillId="3" borderId="3" xfId="0" applyNumberFormat="1" applyFont="1" applyFill="1" applyBorder="1" applyAlignment="1">
      <alignment horizontal="center" vertical="center"/>
    </xf>
    <xf numFmtId="168" fontId="14" fillId="3" borderId="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top" wrapText="1" indent="1"/>
    </xf>
    <xf numFmtId="0" fontId="12" fillId="0" borderId="1" xfId="0" applyFont="1" applyBorder="1" applyAlignment="1">
      <alignment horizontal="center" vertical="center" wrapText="1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0" fillId="0" borderId="0" xfId="0"/>
    <xf numFmtId="0" fontId="7" fillId="0" borderId="1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8" fontId="4" fillId="0" borderId="1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168" fontId="4" fillId="3" borderId="3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top" wrapText="1"/>
    </xf>
    <xf numFmtId="9" fontId="4" fillId="0" borderId="1" xfId="15" applyNumberFormat="1" applyFont="1" applyBorder="1" applyAlignment="1">
      <alignment horizontal="center" vertical="center"/>
    </xf>
    <xf numFmtId="0" fontId="4" fillId="0" borderId="1" xfId="15" applyFont="1" applyFill="1" applyBorder="1" applyAlignment="1">
      <alignment horizontal="center" vertical="center"/>
    </xf>
    <xf numFmtId="169" fontId="4" fillId="0" borderId="1" xfId="0" applyNumberFormat="1" applyFont="1" applyFill="1" applyBorder="1" applyAlignment="1">
      <alignment horizontal="center" vertical="center"/>
    </xf>
    <xf numFmtId="44" fontId="4" fillId="0" borderId="1" xfId="3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3" fontId="4" fillId="0" borderId="1" xfId="2" applyNumberFormat="1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164" fontId="49" fillId="29" borderId="32" xfId="118" applyNumberFormat="1" applyFont="1" applyAlignment="1">
      <alignment horizontal="center" vertical="center" wrapText="1"/>
    </xf>
    <xf numFmtId="2" fontId="49" fillId="29" borderId="32" xfId="118" applyNumberFormat="1" applyFont="1" applyAlignment="1">
      <alignment horizontal="right" vertical="center" wrapText="1"/>
    </xf>
    <xf numFmtId="168" fontId="49" fillId="29" borderId="32" xfId="118" applyNumberFormat="1" applyFont="1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44" fontId="49" fillId="29" borderId="32" xfId="118" applyNumberFormat="1" applyFont="1" applyAlignment="1">
      <alignment vertical="top"/>
    </xf>
    <xf numFmtId="9" fontId="49" fillId="29" borderId="32" xfId="118" applyNumberFormat="1" applyFont="1" applyAlignment="1">
      <alignment vertical="top"/>
    </xf>
    <xf numFmtId="0" fontId="1" fillId="29" borderId="32" xfId="118" applyFont="1"/>
    <xf numFmtId="0" fontId="1" fillId="29" borderId="32" xfId="118" applyFont="1" applyAlignment="1">
      <alignment horizontal="center" vertical="center"/>
    </xf>
    <xf numFmtId="43" fontId="1" fillId="29" borderId="32" xfId="118" applyNumberFormat="1" applyFont="1" applyAlignment="1">
      <alignment horizontal="center" vertical="center"/>
    </xf>
    <xf numFmtId="168" fontId="1" fillId="29" borderId="32" xfId="118" applyNumberFormat="1" applyFont="1" applyAlignment="1"/>
    <xf numFmtId="9" fontId="1" fillId="29" borderId="32" xfId="118" applyNumberFormat="1" applyFont="1"/>
    <xf numFmtId="0" fontId="49" fillId="29" borderId="32" xfId="118" applyFont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165" fontId="18" fillId="5" borderId="0" xfId="0" applyNumberFormat="1" applyFont="1" applyFill="1" applyBorder="1" applyAlignment="1">
      <alignment horizontal="center" vertical="top"/>
    </xf>
    <xf numFmtId="165" fontId="18" fillId="5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2" fontId="8" fillId="3" borderId="0" xfId="0" applyNumberFormat="1" applyFont="1" applyFill="1" applyBorder="1" applyAlignment="1">
      <alignment horizontal="left" vertical="top"/>
    </xf>
    <xf numFmtId="2" fontId="4" fillId="3" borderId="0" xfId="0" applyNumberFormat="1" applyFont="1" applyFill="1" applyBorder="1" applyAlignment="1">
      <alignment horizontal="left" vertical="center"/>
    </xf>
    <xf numFmtId="2" fontId="4" fillId="3" borderId="15" xfId="0" applyNumberFormat="1" applyFont="1" applyFill="1" applyBorder="1" applyAlignment="1">
      <alignment horizontal="left" vertical="center"/>
    </xf>
    <xf numFmtId="0" fontId="48" fillId="29" borderId="32" xfId="118" applyAlignment="1">
      <alignment horizontal="center" vertical="center" wrapText="1"/>
    </xf>
    <xf numFmtId="0" fontId="49" fillId="29" borderId="32" xfId="118" applyFont="1" applyAlignment="1">
      <alignment horizontal="center" vertical="top"/>
    </xf>
    <xf numFmtId="0" fontId="17" fillId="0" borderId="1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" fillId="29" borderId="32" xfId="118" applyFont="1" applyAlignment="1">
      <alignment horizontal="center"/>
    </xf>
    <xf numFmtId="165" fontId="1" fillId="29" borderId="32" xfId="118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29" borderId="33" xfId="118" applyFont="1" applyBorder="1" applyAlignment="1">
      <alignment horizontal="center"/>
    </xf>
    <xf numFmtId="0" fontId="1" fillId="29" borderId="34" xfId="118" applyFont="1" applyBorder="1" applyAlignment="1">
      <alignment horizontal="center"/>
    </xf>
    <xf numFmtId="0" fontId="1" fillId="29" borderId="35" xfId="118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19">
    <cellStyle name="20% - Accent1 2" xfId="16"/>
    <cellStyle name="20% - Accent1 3" xfId="17"/>
    <cellStyle name="20% - Accent2 2" xfId="18"/>
    <cellStyle name="20% - Accent2 3" xfId="19"/>
    <cellStyle name="20% - Accent3 2" xfId="20"/>
    <cellStyle name="20% - Accent3 3" xfId="21"/>
    <cellStyle name="20% - Accent4 2" xfId="22"/>
    <cellStyle name="20% - Accent4 3" xfId="23"/>
    <cellStyle name="20% - Accent5 2" xfId="24"/>
    <cellStyle name="20% - Accent5 3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3" xfId="67"/>
    <cellStyle name="Check Cell 2" xfId="68"/>
    <cellStyle name="Check Cell 3" xfId="69"/>
    <cellStyle name="Comma 2" xfId="70"/>
    <cellStyle name="Comma 2 2" xfId="104"/>
    <cellStyle name="Currency" xfId="3" builtinId="4"/>
    <cellStyle name="Currency 10" xfId="115"/>
    <cellStyle name="Currency 2" xfId="11"/>
    <cellStyle name="Currency 2 2" xfId="105"/>
    <cellStyle name="Currency 3" xfId="7"/>
    <cellStyle name="Currency 3 2" xfId="114"/>
    <cellStyle name="Explanatory Text 2" xfId="71"/>
    <cellStyle name="Explanatory Text 3" xfId="72"/>
    <cellStyle name="Good 2" xfId="73"/>
    <cellStyle name="Good 3" xfId="74"/>
    <cellStyle name="Heading 1 2" xfId="75"/>
    <cellStyle name="Heading 1 3" xfId="76"/>
    <cellStyle name="Heading 2 2" xfId="77"/>
    <cellStyle name="Heading 2 3" xfId="78"/>
    <cellStyle name="Heading 3 2" xfId="79"/>
    <cellStyle name="Heading 3 3" xfId="80"/>
    <cellStyle name="Heading 4 2" xfId="81"/>
    <cellStyle name="Heading 4 3" xfId="82"/>
    <cellStyle name="Hyperlink 2" xfId="116"/>
    <cellStyle name="Input" xfId="118" builtinId="20"/>
    <cellStyle name="Input 2" xfId="83"/>
    <cellStyle name="Input 3" xfId="84"/>
    <cellStyle name="Linked Cell 2" xfId="85"/>
    <cellStyle name="Linked Cell 3" xfId="86"/>
    <cellStyle name="Neutral 2" xfId="87"/>
    <cellStyle name="Neutral 3" xfId="88"/>
    <cellStyle name="Normal" xfId="0" builtinId="0"/>
    <cellStyle name="Normal 2" xfId="9"/>
    <cellStyle name="Normal 2 2" xfId="89"/>
    <cellStyle name="Normal 2 3" xfId="6"/>
    <cellStyle name="Normal 2 3 2" xfId="106"/>
    <cellStyle name="Normal 2 3 3" xfId="90"/>
    <cellStyle name="Normal 2 4" xfId="103"/>
    <cellStyle name="Normal 2 5" xfId="113"/>
    <cellStyle name="Normal 3" xfId="13"/>
    <cellStyle name="Normal 3 2" xfId="91"/>
    <cellStyle name="Normal 4" xfId="12"/>
    <cellStyle name="Normal 4 2" xfId="108"/>
    <cellStyle name="Normal 5" xfId="2"/>
    <cellStyle name="Normal 5 2" xfId="5"/>
    <cellStyle name="Normal 5 2 2" xfId="110"/>
    <cellStyle name="Normal 5 3" xfId="15"/>
    <cellStyle name="Normal 5 4" xfId="109"/>
    <cellStyle name="Normal 5 5" xfId="117"/>
    <cellStyle name="Normal 6" xfId="4"/>
    <cellStyle name="Normal 6 2" xfId="107"/>
    <cellStyle name="Normal 6 3" xfId="92"/>
    <cellStyle name="Normal 7" xfId="14"/>
    <cellStyle name="Normal 8" xfId="1"/>
    <cellStyle name="Normal 9" xfId="111"/>
    <cellStyle name="Note 2" xfId="93"/>
    <cellStyle name="Note 3" xfId="94"/>
    <cellStyle name="Output 2" xfId="95"/>
    <cellStyle name="Output 3" xfId="96"/>
    <cellStyle name="Percent 2" xfId="8"/>
    <cellStyle name="Percent 2 2" xfId="10"/>
    <cellStyle name="Percent 3" xfId="112"/>
    <cellStyle name="Title 2" xfId="97"/>
    <cellStyle name="Title 3" xfId="98"/>
    <cellStyle name="Total 2" xfId="99"/>
    <cellStyle name="Total 3" xfId="100"/>
    <cellStyle name="Warning Text 2" xfId="101"/>
    <cellStyle name="Warning Text 3" xfId="102"/>
  </cellStyles>
  <dxfs count="3">
    <dxf>
      <fill>
        <patternFill>
          <bgColor rgb="FFC6D9F0"/>
        </patternFill>
      </fill>
    </dxf>
    <dxf>
      <font>
        <b/>
        <color rgb="FFFFFFFF"/>
      </font>
      <fill>
        <patternFill>
          <bgColor rgb="FF568FD4"/>
        </patternFill>
      </fill>
      <border>
        <left/>
        <right/>
        <top/>
        <bottom style="medium">
          <color rgb="FF568FD4"/>
        </bottom>
      </border>
    </dxf>
    <dxf>
      <font>
        <color rgb="FF0C0C0C"/>
      </font>
      <border>
        <left/>
        <right/>
        <top style="thick">
          <color rgb="FFFFFFFF"/>
        </top>
        <bottom/>
      </border>
    </dxf>
  </dxfs>
  <tableStyles count="1" defaultTableStyle="TableStyleMedium2" defaultPivotStyle="PivotStyleLight16">
    <tableStyle name="Simple Monthly Budget" pivot="0" count="3">
      <tableStyleElement type="wholeTable" dxfId="2"/>
      <tableStyleElement type="headerRow" dxfId="1"/>
      <tableStyleElement type="secondRowStripe" dxfId="0"/>
    </tableStyle>
  </tableStyles>
  <colors>
    <mruColors>
      <color rgb="FF7276BC"/>
      <color rgb="FFF09156"/>
      <color rgb="FF97EDFB"/>
      <color rgb="FFA2F8D9"/>
      <color rgb="FF2FB0C1"/>
      <color rgb="FF009EA2"/>
      <color rgb="FF7DB5E7"/>
      <color rgb="FF838CE1"/>
      <color rgb="FFC79DC4"/>
      <color rgb="FF9D59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FF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40000"/>
                    <a:lumOff val="60000"/>
                  </a:schemeClr>
                </a:solidFill>
              </a:rPr>
              <a:t>COST ANALYSIS GRAPH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SUMMARY'!$C$11:$C$23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64-4E07-83CE-6883453999C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SUMMARY'!$D$11:$D$23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64-4E07-83CE-6883453999C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SUMMARY'!$E$11:$E$23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64-4E07-83CE-6883453999C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SUMMARY'!$F$11:$F$23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64-4E07-83CE-6883453999C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SUMMARY'!$G$11:$G$23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64-4E07-83CE-6883453999C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'[1]GENERAL SUMMARY'!$B$11:$B$23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'[1]GENERAL SUMMARY'!$H$11:$H$23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64-4E07-83CE-68834539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5445760"/>
        <c:axId val="187700736"/>
      </c:barChart>
      <c:catAx>
        <c:axId val="185445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TRADES</a:t>
                </a:r>
              </a:p>
            </c:rich>
          </c:tx>
          <c:layout>
            <c:manualLayout>
              <c:xMode val="edge"/>
              <c:yMode val="edge"/>
              <c:x val="0.48391055908130864"/>
              <c:y val="0.78541683015800912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700736"/>
        <c:crosses val="autoZero"/>
        <c:auto val="1"/>
        <c:lblAlgn val="ctr"/>
        <c:lblOffset val="100"/>
        <c:noMultiLvlLbl val="0"/>
      </c:catAx>
      <c:valAx>
        <c:axId val="18770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cap="all" baseline="0">
                    <a:solidFill>
                      <a:sysClr val="window" lastClr="FFFFFF">
                        <a:lumMod val="85000"/>
                      </a:sysClr>
                    </a:solidFill>
                    <a:latin typeface="+mn-lt"/>
                    <a:ea typeface="+mn-ea"/>
                    <a:cs typeface="+mn-cs"/>
                  </a:rPr>
                  <a:t>TRADE COST</a:t>
                </a:r>
              </a:p>
            </c:rich>
          </c:tx>
          <c:layout>
            <c:manualLayout>
              <c:xMode val="edge"/>
              <c:yMode val="edge"/>
              <c:x val="2.169482161396509E-2"/>
              <c:y val="0.23717942341254969"/>
            </c:manualLayout>
          </c:layout>
          <c:overlay val="0"/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44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1058334</xdr:colOff>
      <xdr:row>2</xdr:row>
      <xdr:rowOff>42334</xdr:rowOff>
    </xdr:from>
    <xdr:to>
      <xdr:col>17</xdr:col>
      <xdr:colOff>343669</xdr:colOff>
      <xdr:row>9</xdr:row>
      <xdr:rowOff>186272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5467" y="516467"/>
          <a:ext cx="2468802" cy="17018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2</xdr:row>
      <xdr:rowOff>28575</xdr:rowOff>
    </xdr:from>
    <xdr:to>
      <xdr:col>20</xdr:col>
      <xdr:colOff>563344</xdr:colOff>
      <xdr:row>17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67EAC6B-B207-47E1-B0DB-7CA7FB5C4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266700</xdr:colOff>
      <xdr:row>1</xdr:row>
      <xdr:rowOff>30480</xdr:rowOff>
    </xdr:from>
    <xdr:to>
      <xdr:col>9</xdr:col>
      <xdr:colOff>876300</xdr:colOff>
      <xdr:row>7</xdr:row>
      <xdr:rowOff>83522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3260" y="213360"/>
          <a:ext cx="1699260" cy="11503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E.-Estimate-Sample-Sheet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3"/>
  <sheetViews>
    <sheetView tabSelected="1" zoomScale="90" zoomScaleNormal="90" workbookViewId="0">
      <pane ySplit="15" topLeftCell="A16" activePane="bottomLeft" state="frozen"/>
      <selection activeCell="B1" sqref="B1"/>
      <selection pane="bottomLeft" activeCell="A2" sqref="A2:R2"/>
    </sheetView>
  </sheetViews>
  <sheetFormatPr defaultRowHeight="15.6" x14ac:dyDescent="0.3"/>
  <cols>
    <col min="1" max="1" width="8.44140625" customWidth="1"/>
    <col min="2" max="2" width="10.88671875" customWidth="1"/>
    <col min="3" max="3" width="10.109375" customWidth="1"/>
    <col min="4" max="4" width="10.6640625" customWidth="1"/>
    <col min="5" max="5" width="55.5546875" style="114" customWidth="1"/>
    <col min="6" max="6" width="11" style="115" customWidth="1"/>
    <col min="7" max="7" width="10.33203125" style="115" customWidth="1"/>
    <col min="8" max="8" width="12.44140625" style="115" customWidth="1"/>
    <col min="9" max="9" width="7.6640625" style="115" customWidth="1"/>
    <col min="10" max="10" width="13.88671875" style="115" customWidth="1"/>
    <col min="11" max="11" width="14.44140625" style="115" customWidth="1"/>
    <col min="12" max="12" width="11.88671875" style="115" customWidth="1"/>
    <col min="13" max="13" width="15.109375" style="115" customWidth="1"/>
    <col min="14" max="16" width="16.44140625" style="115" customWidth="1"/>
    <col min="17" max="17" width="13.5546875" style="115" customWidth="1"/>
    <col min="18" max="18" width="12.44140625" style="115" customWidth="1"/>
  </cols>
  <sheetData>
    <row r="1" spans="1:18" x14ac:dyDescent="0.3">
      <c r="A1" s="55"/>
      <c r="B1" s="56"/>
      <c r="C1" s="56"/>
      <c r="D1" s="57"/>
      <c r="E1" s="111"/>
      <c r="F1" s="85"/>
      <c r="G1" s="85"/>
      <c r="H1" s="85"/>
      <c r="I1" s="86"/>
      <c r="J1" s="86"/>
      <c r="K1" s="87"/>
      <c r="L1" s="86"/>
      <c r="M1" s="87"/>
      <c r="N1" s="87"/>
      <c r="O1" s="87"/>
      <c r="P1" s="87"/>
      <c r="Q1" s="85"/>
      <c r="R1" s="88"/>
    </row>
    <row r="2" spans="1:18" ht="21" customHeight="1" x14ac:dyDescent="0.3">
      <c r="A2" s="128" t="s">
        <v>23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</row>
    <row r="3" spans="1:18" ht="17.399999999999999" x14ac:dyDescent="0.3">
      <c r="A3" s="58"/>
      <c r="B3" s="35"/>
      <c r="C3" s="35"/>
      <c r="D3" s="34"/>
      <c r="E3" s="33"/>
      <c r="F3" s="36"/>
      <c r="G3" s="53"/>
      <c r="H3" s="53"/>
      <c r="I3" s="54"/>
      <c r="J3" s="72"/>
      <c r="K3" s="84"/>
      <c r="L3" s="72"/>
      <c r="M3" s="54"/>
      <c r="N3" s="54"/>
      <c r="O3" s="54"/>
      <c r="P3" s="54"/>
      <c r="Q3" s="54"/>
      <c r="R3" s="59"/>
    </row>
    <row r="4" spans="1:18" ht="18.600000000000001" customHeight="1" x14ac:dyDescent="0.3">
      <c r="A4" s="58"/>
      <c r="B4" s="35"/>
      <c r="C4" s="35"/>
      <c r="D4" s="34"/>
      <c r="E4" s="39" t="s">
        <v>0</v>
      </c>
      <c r="F4" s="36"/>
      <c r="G4" s="36"/>
      <c r="H4" s="36"/>
      <c r="I4" s="36"/>
      <c r="J4" s="36"/>
      <c r="K4" s="83"/>
      <c r="L4" s="36"/>
      <c r="M4" s="37"/>
      <c r="N4" s="37"/>
      <c r="O4" s="37"/>
      <c r="P4" s="37"/>
      <c r="Q4" s="38"/>
      <c r="R4" s="60"/>
    </row>
    <row r="5" spans="1:18" ht="17.399999999999999" x14ac:dyDescent="0.3">
      <c r="A5" s="58"/>
      <c r="B5" s="35"/>
      <c r="C5" s="35"/>
      <c r="D5" s="34"/>
      <c r="E5" s="1" t="s">
        <v>1</v>
      </c>
      <c r="F5" s="36"/>
      <c r="G5" s="136"/>
      <c r="H5" s="136"/>
      <c r="I5" s="137"/>
      <c r="J5" s="137"/>
      <c r="K5" s="137"/>
      <c r="L5" s="137"/>
      <c r="M5" s="137"/>
      <c r="N5" s="137"/>
      <c r="O5" s="137"/>
      <c r="P5" s="137"/>
      <c r="Q5" s="137"/>
      <c r="R5" s="138"/>
    </row>
    <row r="6" spans="1:18" ht="17.399999999999999" x14ac:dyDescent="0.3">
      <c r="A6" s="58"/>
      <c r="B6" s="35"/>
      <c r="C6" s="35"/>
      <c r="D6" s="34"/>
      <c r="E6" s="1" t="s">
        <v>2</v>
      </c>
      <c r="F6" s="36"/>
      <c r="G6" s="53"/>
      <c r="H6" s="53"/>
      <c r="I6" s="54"/>
      <c r="J6" s="72"/>
      <c r="K6" s="84"/>
      <c r="L6" s="72"/>
      <c r="M6" s="54"/>
      <c r="N6" s="54"/>
      <c r="O6" s="54"/>
      <c r="P6" s="54"/>
      <c r="Q6" s="54"/>
      <c r="R6" s="59"/>
    </row>
    <row r="7" spans="1:18" ht="17.399999999999999" x14ac:dyDescent="0.3">
      <c r="A7" s="58"/>
      <c r="B7" s="35"/>
      <c r="C7" s="35"/>
      <c r="D7" s="34"/>
      <c r="E7" s="1" t="s">
        <v>3</v>
      </c>
      <c r="F7" s="36"/>
      <c r="G7" s="136"/>
      <c r="H7" s="136"/>
      <c r="I7" s="137"/>
      <c r="J7" s="137"/>
      <c r="K7" s="137"/>
      <c r="L7" s="137"/>
      <c r="M7" s="137"/>
      <c r="N7" s="137"/>
      <c r="O7" s="137"/>
      <c r="P7" s="137"/>
      <c r="Q7" s="137"/>
      <c r="R7" s="138"/>
    </row>
    <row r="8" spans="1:18" ht="17.399999999999999" x14ac:dyDescent="0.3">
      <c r="A8" s="58"/>
      <c r="B8" s="35"/>
      <c r="C8" s="35"/>
      <c r="D8" s="34"/>
      <c r="E8" s="1" t="s">
        <v>4</v>
      </c>
      <c r="F8" s="36"/>
      <c r="G8" s="136"/>
      <c r="H8" s="136"/>
      <c r="I8" s="137"/>
      <c r="J8" s="137"/>
      <c r="K8" s="137"/>
      <c r="L8" s="137"/>
      <c r="M8" s="137"/>
      <c r="N8" s="137"/>
      <c r="O8" s="137"/>
      <c r="P8" s="137"/>
      <c r="Q8" s="137"/>
      <c r="R8" s="138"/>
    </row>
    <row r="9" spans="1:18" ht="17.399999999999999" x14ac:dyDescent="0.3">
      <c r="A9" s="58"/>
      <c r="B9" s="35"/>
      <c r="C9" s="35"/>
      <c r="D9" s="34"/>
      <c r="E9" s="33"/>
      <c r="F9" s="36"/>
      <c r="G9" s="53"/>
      <c r="H9" s="53"/>
      <c r="I9" s="54"/>
      <c r="J9" s="72"/>
      <c r="K9" s="84"/>
      <c r="L9" s="72"/>
      <c r="M9" s="54"/>
      <c r="N9" s="54"/>
      <c r="O9" s="54"/>
      <c r="P9" s="54"/>
      <c r="Q9" s="54"/>
      <c r="R9" s="59"/>
    </row>
    <row r="10" spans="1:18" ht="17.399999999999999" x14ac:dyDescent="0.3">
      <c r="A10" s="58"/>
      <c r="B10" s="35"/>
      <c r="C10" s="35"/>
      <c r="D10" s="34"/>
      <c r="E10" s="33"/>
      <c r="F10" s="36"/>
      <c r="G10" s="53"/>
      <c r="H10" s="53"/>
      <c r="I10" s="54"/>
      <c r="J10" s="72"/>
      <c r="K10" s="84"/>
      <c r="L10" s="72"/>
      <c r="M10" s="54"/>
      <c r="N10" s="54"/>
      <c r="O10" s="54"/>
      <c r="P10" s="54"/>
      <c r="Q10" s="54"/>
      <c r="R10" s="59"/>
    </row>
    <row r="11" spans="1:18" ht="14.4" customHeight="1" x14ac:dyDescent="0.3">
      <c r="A11" s="139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</row>
    <row r="12" spans="1:18" ht="15.6" customHeight="1" x14ac:dyDescent="0.3">
      <c r="A12" s="58"/>
      <c r="B12" s="35"/>
      <c r="C12" s="35"/>
      <c r="D12" s="34"/>
      <c r="E12" s="129" t="s">
        <v>168</v>
      </c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30"/>
    </row>
    <row r="13" spans="1:18" ht="15.6" customHeight="1" x14ac:dyDescent="0.3">
      <c r="A13" s="58"/>
      <c r="B13" s="35"/>
      <c r="C13" s="35"/>
      <c r="D13" s="34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30"/>
    </row>
    <row r="14" spans="1:18" x14ac:dyDescent="0.3">
      <c r="A14" s="61"/>
      <c r="B14" s="41"/>
      <c r="C14" s="41"/>
      <c r="D14" s="40"/>
      <c r="E14" s="42"/>
      <c r="F14" s="43"/>
      <c r="G14" s="43"/>
      <c r="H14" s="43"/>
      <c r="I14" s="43"/>
      <c r="J14" s="43"/>
      <c r="K14" s="101"/>
      <c r="L14" s="43"/>
      <c r="M14" s="44"/>
      <c r="N14" s="131">
        <f ca="1">TODAY()</f>
        <v>45680</v>
      </c>
      <c r="O14" s="131"/>
      <c r="P14" s="131"/>
      <c r="Q14" s="131"/>
      <c r="R14" s="132"/>
    </row>
    <row r="15" spans="1:18" ht="44.1" customHeight="1" x14ac:dyDescent="0.3">
      <c r="A15" s="117" t="s">
        <v>5</v>
      </c>
      <c r="B15" s="117" t="s">
        <v>6</v>
      </c>
      <c r="C15" s="117" t="s">
        <v>26</v>
      </c>
      <c r="D15" s="117" t="s">
        <v>7</v>
      </c>
      <c r="E15" s="117" t="s">
        <v>8</v>
      </c>
      <c r="F15" s="117" t="s">
        <v>9</v>
      </c>
      <c r="G15" s="117" t="s">
        <v>10</v>
      </c>
      <c r="H15" s="117" t="s">
        <v>11</v>
      </c>
      <c r="I15" s="117" t="s">
        <v>12</v>
      </c>
      <c r="J15" s="117" t="s">
        <v>39</v>
      </c>
      <c r="K15" s="117" t="s">
        <v>41</v>
      </c>
      <c r="L15" s="117" t="s">
        <v>40</v>
      </c>
      <c r="M15" s="117" t="s">
        <v>13</v>
      </c>
      <c r="N15" s="117" t="s">
        <v>14</v>
      </c>
      <c r="O15" s="117" t="s">
        <v>24</v>
      </c>
      <c r="P15" s="117" t="s">
        <v>25</v>
      </c>
      <c r="Q15" s="117" t="s">
        <v>15</v>
      </c>
      <c r="R15" s="117" t="s">
        <v>16</v>
      </c>
    </row>
    <row r="16" spans="1:18" ht="17.399999999999999" x14ac:dyDescent="0.3">
      <c r="A16" s="62"/>
      <c r="B16" s="2"/>
      <c r="C16" s="2"/>
      <c r="D16" s="3">
        <v>10000</v>
      </c>
      <c r="E16" s="4" t="s">
        <v>27</v>
      </c>
      <c r="F16" s="4"/>
      <c r="G16" s="4"/>
      <c r="H16" s="4"/>
      <c r="I16" s="5"/>
      <c r="J16" s="5"/>
      <c r="K16" s="89"/>
      <c r="L16" s="5"/>
      <c r="M16" s="5"/>
      <c r="N16" s="5"/>
      <c r="O16" s="5"/>
      <c r="P16" s="5"/>
      <c r="Q16" s="6"/>
      <c r="R16" s="63"/>
    </row>
    <row r="17" spans="1:18" x14ac:dyDescent="0.3">
      <c r="A17" s="64">
        <f>IF(F17="","", COUNTA($F17:F$17))</f>
        <v>1</v>
      </c>
      <c r="B17" s="7"/>
      <c r="C17" s="7"/>
      <c r="D17" s="8"/>
      <c r="E17" s="112" t="s">
        <v>43</v>
      </c>
      <c r="F17" s="82">
        <v>1</v>
      </c>
      <c r="G17" s="95">
        <v>0</v>
      </c>
      <c r="H17" s="82">
        <f t="shared" ref="H17:H25" si="0">F17*(1+G17)</f>
        <v>1</v>
      </c>
      <c r="I17" s="82" t="s">
        <v>38</v>
      </c>
      <c r="J17" s="109" t="s">
        <v>42</v>
      </c>
      <c r="K17" s="109" t="s">
        <v>42</v>
      </c>
      <c r="L17" s="110">
        <v>0</v>
      </c>
      <c r="M17" s="90">
        <v>0</v>
      </c>
      <c r="N17" s="90">
        <v>0</v>
      </c>
      <c r="O17" s="90">
        <f t="shared" ref="O17:O25" si="1">H17*M17</f>
        <v>0</v>
      </c>
      <c r="P17" s="90">
        <f t="shared" ref="P17:P25" si="2">H17*N17</f>
        <v>0</v>
      </c>
      <c r="Q17" s="91">
        <f>O17+P17</f>
        <v>0</v>
      </c>
      <c r="R17" s="97"/>
    </row>
    <row r="18" spans="1:18" x14ac:dyDescent="0.3">
      <c r="A18" s="64">
        <f>IF(F18="","", COUNTA($F$17:F18))</f>
        <v>2</v>
      </c>
      <c r="B18" s="7"/>
      <c r="C18" s="7"/>
      <c r="D18" s="8"/>
      <c r="E18" s="112" t="s">
        <v>44</v>
      </c>
      <c r="F18" s="82">
        <v>1</v>
      </c>
      <c r="G18" s="95">
        <v>0</v>
      </c>
      <c r="H18" s="82">
        <f t="shared" si="0"/>
        <v>1</v>
      </c>
      <c r="I18" s="82" t="s">
        <v>38</v>
      </c>
      <c r="J18" s="109" t="s">
        <v>42</v>
      </c>
      <c r="K18" s="109" t="s">
        <v>42</v>
      </c>
      <c r="L18" s="110">
        <v>0</v>
      </c>
      <c r="M18" s="90">
        <v>0</v>
      </c>
      <c r="N18" s="90">
        <v>0</v>
      </c>
      <c r="O18" s="90">
        <f t="shared" si="1"/>
        <v>0</v>
      </c>
      <c r="P18" s="90">
        <f t="shared" si="2"/>
        <v>0</v>
      </c>
      <c r="Q18" s="91">
        <f t="shared" ref="Q18:Q25" si="3">O18+P18</f>
        <v>0</v>
      </c>
      <c r="R18" s="97"/>
    </row>
    <row r="19" spans="1:18" x14ac:dyDescent="0.3">
      <c r="A19" s="64">
        <f>IF(F19="","", COUNTA($F$17:F19))</f>
        <v>3</v>
      </c>
      <c r="B19" s="7"/>
      <c r="C19" s="7"/>
      <c r="D19" s="8"/>
      <c r="E19" s="112" t="s">
        <v>45</v>
      </c>
      <c r="F19" s="82">
        <v>1</v>
      </c>
      <c r="G19" s="95">
        <v>0</v>
      </c>
      <c r="H19" s="82">
        <f t="shared" si="0"/>
        <v>1</v>
      </c>
      <c r="I19" s="82" t="s">
        <v>38</v>
      </c>
      <c r="J19" s="109" t="s">
        <v>42</v>
      </c>
      <c r="K19" s="109" t="s">
        <v>42</v>
      </c>
      <c r="L19" s="110">
        <v>0</v>
      </c>
      <c r="M19" s="90">
        <v>0</v>
      </c>
      <c r="N19" s="90">
        <v>0</v>
      </c>
      <c r="O19" s="90">
        <f t="shared" si="1"/>
        <v>0</v>
      </c>
      <c r="P19" s="90">
        <f t="shared" si="2"/>
        <v>0</v>
      </c>
      <c r="Q19" s="91">
        <f t="shared" si="3"/>
        <v>0</v>
      </c>
      <c r="R19" s="97"/>
    </row>
    <row r="20" spans="1:18" x14ac:dyDescent="0.3">
      <c r="A20" s="64">
        <f>IF(F20="","", COUNTA($F$17:F20))</f>
        <v>4</v>
      </c>
      <c r="B20" s="7"/>
      <c r="C20" s="7"/>
      <c r="D20" s="8"/>
      <c r="E20" s="112" t="s">
        <v>46</v>
      </c>
      <c r="F20" s="82">
        <v>1</v>
      </c>
      <c r="G20" s="95">
        <v>0</v>
      </c>
      <c r="H20" s="82">
        <f t="shared" si="0"/>
        <v>1</v>
      </c>
      <c r="I20" s="82" t="s">
        <v>38</v>
      </c>
      <c r="J20" s="109" t="s">
        <v>42</v>
      </c>
      <c r="K20" s="109" t="s">
        <v>42</v>
      </c>
      <c r="L20" s="110">
        <v>0</v>
      </c>
      <c r="M20" s="90">
        <v>0</v>
      </c>
      <c r="N20" s="90">
        <v>0</v>
      </c>
      <c r="O20" s="90">
        <f t="shared" si="1"/>
        <v>0</v>
      </c>
      <c r="P20" s="90">
        <f t="shared" si="2"/>
        <v>0</v>
      </c>
      <c r="Q20" s="91">
        <f t="shared" si="3"/>
        <v>0</v>
      </c>
      <c r="R20" s="97"/>
    </row>
    <row r="21" spans="1:18" x14ac:dyDescent="0.3">
      <c r="A21" s="64">
        <f>IF(F21="","", COUNTA($F$17:F21))</f>
        <v>5</v>
      </c>
      <c r="B21" s="7"/>
      <c r="C21" s="7"/>
      <c r="D21" s="8"/>
      <c r="E21" s="112" t="s">
        <v>47</v>
      </c>
      <c r="F21" s="82">
        <v>1</v>
      </c>
      <c r="G21" s="95">
        <v>0</v>
      </c>
      <c r="H21" s="82">
        <f t="shared" si="0"/>
        <v>1</v>
      </c>
      <c r="I21" s="82" t="s">
        <v>38</v>
      </c>
      <c r="J21" s="109" t="s">
        <v>42</v>
      </c>
      <c r="K21" s="109" t="s">
        <v>42</v>
      </c>
      <c r="L21" s="110">
        <v>0</v>
      </c>
      <c r="M21" s="90">
        <v>0</v>
      </c>
      <c r="N21" s="90">
        <v>0</v>
      </c>
      <c r="O21" s="90">
        <f t="shared" si="1"/>
        <v>0</v>
      </c>
      <c r="P21" s="90">
        <f t="shared" si="2"/>
        <v>0</v>
      </c>
      <c r="Q21" s="91">
        <f t="shared" si="3"/>
        <v>0</v>
      </c>
      <c r="R21" s="97"/>
    </row>
    <row r="22" spans="1:18" x14ac:dyDescent="0.3">
      <c r="A22" s="64">
        <f>IF(F22="","", COUNTA($F$17:F22))</f>
        <v>6</v>
      </c>
      <c r="B22" s="7"/>
      <c r="C22" s="7"/>
      <c r="D22" s="8"/>
      <c r="E22" s="112" t="s">
        <v>48</v>
      </c>
      <c r="F22" s="82">
        <v>1</v>
      </c>
      <c r="G22" s="95">
        <v>0</v>
      </c>
      <c r="H22" s="82">
        <f t="shared" si="0"/>
        <v>1</v>
      </c>
      <c r="I22" s="82" t="s">
        <v>38</v>
      </c>
      <c r="J22" s="109" t="s">
        <v>42</v>
      </c>
      <c r="K22" s="109" t="s">
        <v>42</v>
      </c>
      <c r="L22" s="110">
        <v>0</v>
      </c>
      <c r="M22" s="90">
        <v>0</v>
      </c>
      <c r="N22" s="90">
        <v>0</v>
      </c>
      <c r="O22" s="90">
        <f t="shared" si="1"/>
        <v>0</v>
      </c>
      <c r="P22" s="90">
        <f t="shared" si="2"/>
        <v>0</v>
      </c>
      <c r="Q22" s="91">
        <f t="shared" si="3"/>
        <v>0</v>
      </c>
      <c r="R22" s="97"/>
    </row>
    <row r="23" spans="1:18" x14ac:dyDescent="0.3">
      <c r="A23" s="64">
        <f>IF(F23="","", COUNTA($F$17:F23))</f>
        <v>7</v>
      </c>
      <c r="B23" s="7"/>
      <c r="C23" s="7"/>
      <c r="D23" s="8"/>
      <c r="E23" s="112" t="s">
        <v>49</v>
      </c>
      <c r="F23" s="82">
        <v>1</v>
      </c>
      <c r="G23" s="95">
        <v>0</v>
      </c>
      <c r="H23" s="82">
        <f t="shared" si="0"/>
        <v>1</v>
      </c>
      <c r="I23" s="82" t="s">
        <v>38</v>
      </c>
      <c r="J23" s="109" t="s">
        <v>42</v>
      </c>
      <c r="K23" s="109" t="s">
        <v>42</v>
      </c>
      <c r="L23" s="110">
        <v>0</v>
      </c>
      <c r="M23" s="90">
        <v>0</v>
      </c>
      <c r="N23" s="90">
        <v>0</v>
      </c>
      <c r="O23" s="90">
        <f t="shared" si="1"/>
        <v>0</v>
      </c>
      <c r="P23" s="90">
        <f t="shared" si="2"/>
        <v>0</v>
      </c>
      <c r="Q23" s="91">
        <f t="shared" si="3"/>
        <v>0</v>
      </c>
      <c r="R23" s="97"/>
    </row>
    <row r="24" spans="1:18" x14ac:dyDescent="0.3">
      <c r="A24" s="64">
        <f>IF(F24="","", COUNTA($F$17:F24))</f>
        <v>8</v>
      </c>
      <c r="B24" s="7"/>
      <c r="C24" s="7"/>
      <c r="D24" s="8"/>
      <c r="E24" s="112" t="s">
        <v>50</v>
      </c>
      <c r="F24" s="82">
        <v>1</v>
      </c>
      <c r="G24" s="95">
        <v>0</v>
      </c>
      <c r="H24" s="82">
        <f t="shared" si="0"/>
        <v>1</v>
      </c>
      <c r="I24" s="82" t="s">
        <v>38</v>
      </c>
      <c r="J24" s="109" t="s">
        <v>42</v>
      </c>
      <c r="K24" s="109" t="s">
        <v>42</v>
      </c>
      <c r="L24" s="110">
        <v>0</v>
      </c>
      <c r="M24" s="90">
        <v>0</v>
      </c>
      <c r="N24" s="90">
        <v>0</v>
      </c>
      <c r="O24" s="90">
        <f t="shared" si="1"/>
        <v>0</v>
      </c>
      <c r="P24" s="90">
        <f t="shared" si="2"/>
        <v>0</v>
      </c>
      <c r="Q24" s="91">
        <f t="shared" si="3"/>
        <v>0</v>
      </c>
      <c r="R24" s="97"/>
    </row>
    <row r="25" spans="1:18" x14ac:dyDescent="0.3">
      <c r="A25" s="64">
        <f>IF(F25="","", COUNTA($F$17:F25))</f>
        <v>9</v>
      </c>
      <c r="B25" s="7"/>
      <c r="C25" s="7"/>
      <c r="D25" s="8"/>
      <c r="E25" s="112" t="s">
        <v>51</v>
      </c>
      <c r="F25" s="82">
        <v>1</v>
      </c>
      <c r="G25" s="95">
        <v>0</v>
      </c>
      <c r="H25" s="82">
        <f t="shared" si="0"/>
        <v>1</v>
      </c>
      <c r="I25" s="82" t="s">
        <v>38</v>
      </c>
      <c r="J25" s="109" t="s">
        <v>42</v>
      </c>
      <c r="K25" s="109" t="s">
        <v>42</v>
      </c>
      <c r="L25" s="110">
        <v>0</v>
      </c>
      <c r="M25" s="90">
        <v>0</v>
      </c>
      <c r="N25" s="90">
        <v>0</v>
      </c>
      <c r="O25" s="90">
        <f t="shared" si="1"/>
        <v>0</v>
      </c>
      <c r="P25" s="90">
        <f t="shared" si="2"/>
        <v>0</v>
      </c>
      <c r="Q25" s="91">
        <f t="shared" si="3"/>
        <v>0</v>
      </c>
      <c r="R25" s="97"/>
    </row>
    <row r="26" spans="1:18" x14ac:dyDescent="0.3">
      <c r="A26" s="64"/>
      <c r="B26" s="7"/>
      <c r="C26" s="7"/>
      <c r="D26" s="8"/>
      <c r="E26" s="9"/>
      <c r="F26" s="10"/>
      <c r="G26" s="10"/>
      <c r="H26" s="11"/>
      <c r="I26" s="10"/>
      <c r="J26" s="70"/>
      <c r="K26" s="90"/>
      <c r="L26" s="10"/>
      <c r="M26" s="12"/>
      <c r="N26" s="12"/>
      <c r="O26" s="12"/>
      <c r="P26" s="12"/>
      <c r="Q26" s="13"/>
      <c r="R26" s="65"/>
    </row>
    <row r="27" spans="1:18" ht="17.399999999999999" x14ac:dyDescent="0.3">
      <c r="A27" s="66"/>
      <c r="B27" s="14"/>
      <c r="C27" s="14"/>
      <c r="D27" s="15"/>
      <c r="E27" s="118" t="s">
        <v>28</v>
      </c>
      <c r="F27" s="16"/>
      <c r="G27" s="16"/>
      <c r="H27" s="17"/>
      <c r="I27" s="16"/>
      <c r="J27" s="16"/>
      <c r="K27" s="118">
        <f>SUM(K17:K26)</f>
        <v>0</v>
      </c>
      <c r="L27" s="16"/>
      <c r="M27" s="18"/>
      <c r="N27" s="18"/>
      <c r="O27" s="119">
        <f>SUM(O17:O26)</f>
        <v>0</v>
      </c>
      <c r="P27" s="119">
        <f>SUM(P17:P26)</f>
        <v>0</v>
      </c>
      <c r="Q27" s="19"/>
      <c r="R27" s="119">
        <f>SUM(Q17:Q26)</f>
        <v>0</v>
      </c>
    </row>
    <row r="28" spans="1:18" x14ac:dyDescent="0.3">
      <c r="A28" s="67"/>
      <c r="B28" s="20"/>
      <c r="C28" s="20"/>
      <c r="D28" s="21"/>
      <c r="E28" s="22"/>
      <c r="F28" s="23"/>
      <c r="G28" s="23"/>
      <c r="H28" s="24"/>
      <c r="I28" s="23"/>
      <c r="J28" s="23"/>
      <c r="K28" s="93"/>
      <c r="L28" s="23"/>
      <c r="M28" s="25"/>
      <c r="N28" s="25"/>
      <c r="O28" s="25"/>
      <c r="P28" s="25"/>
      <c r="Q28" s="26"/>
      <c r="R28" s="68"/>
    </row>
    <row r="29" spans="1:18" ht="17.399999999999999" x14ac:dyDescent="0.3">
      <c r="A29" s="2" t="str">
        <f>IF(F29="","", COUNTA($F$17:F29))</f>
        <v/>
      </c>
      <c r="B29" s="2"/>
      <c r="C29" s="2"/>
      <c r="D29" s="3">
        <v>220000</v>
      </c>
      <c r="E29" s="4" t="s">
        <v>17</v>
      </c>
      <c r="F29" s="4"/>
      <c r="G29" s="4"/>
      <c r="H29" s="4"/>
      <c r="I29" s="5"/>
      <c r="J29" s="5"/>
      <c r="K29" s="89"/>
      <c r="L29" s="5"/>
      <c r="M29" s="5"/>
      <c r="N29" s="5"/>
      <c r="O29" s="5"/>
      <c r="P29" s="5"/>
      <c r="Q29" s="6"/>
      <c r="R29" s="63"/>
    </row>
    <row r="30" spans="1:18" s="78" customFormat="1" x14ac:dyDescent="0.3">
      <c r="A30" s="79"/>
      <c r="B30" s="77"/>
      <c r="C30" s="77"/>
      <c r="D30" s="76"/>
      <c r="E30" s="106" t="s">
        <v>157</v>
      </c>
      <c r="F30" s="92"/>
      <c r="G30" s="92"/>
      <c r="H30" s="104"/>
      <c r="I30" s="92"/>
      <c r="J30" s="92"/>
      <c r="K30" s="93"/>
      <c r="L30" s="92"/>
      <c r="M30" s="93"/>
      <c r="N30" s="93"/>
      <c r="O30" s="93"/>
      <c r="P30" s="93"/>
      <c r="Q30" s="94"/>
      <c r="R30" s="98"/>
    </row>
    <row r="31" spans="1:18" s="78" customFormat="1" ht="46.8" x14ac:dyDescent="0.3">
      <c r="A31" s="96">
        <f>IF(F31="","", COUNTA($F$17:F31))</f>
        <v>10</v>
      </c>
      <c r="B31" s="77"/>
      <c r="C31" s="77"/>
      <c r="D31" s="76"/>
      <c r="E31" s="99" t="s">
        <v>127</v>
      </c>
      <c r="F31" s="100">
        <v>25</v>
      </c>
      <c r="G31" s="95">
        <v>0</v>
      </c>
      <c r="H31" s="103">
        <f t="shared" ref="H31:H54" si="4">F31+G31*F31</f>
        <v>25</v>
      </c>
      <c r="I31" s="102" t="s">
        <v>56</v>
      </c>
      <c r="J31" s="109" t="s">
        <v>42</v>
      </c>
      <c r="K31" s="109" t="s">
        <v>42</v>
      </c>
      <c r="L31" s="110">
        <v>0</v>
      </c>
      <c r="M31" s="90">
        <v>0</v>
      </c>
      <c r="N31" s="90">
        <v>0</v>
      </c>
      <c r="O31" s="90">
        <f t="shared" ref="O31:O54" si="5">H31*M31</f>
        <v>0</v>
      </c>
      <c r="P31" s="90">
        <f t="shared" ref="P31:P54" si="6">H31*N31</f>
        <v>0</v>
      </c>
      <c r="Q31" s="91">
        <f t="shared" ref="Q31:Q54" si="7">O31+P31</f>
        <v>0</v>
      </c>
      <c r="R31" s="97"/>
    </row>
    <row r="32" spans="1:18" s="78" customFormat="1" ht="46.8" x14ac:dyDescent="0.3">
      <c r="A32" s="96">
        <f>IF(F32="","", COUNTA($F$17:F32))</f>
        <v>11</v>
      </c>
      <c r="B32" s="77"/>
      <c r="C32" s="77"/>
      <c r="D32" s="76"/>
      <c r="E32" s="99" t="s">
        <v>128</v>
      </c>
      <c r="F32" s="100">
        <v>7</v>
      </c>
      <c r="G32" s="95">
        <v>0</v>
      </c>
      <c r="H32" s="103">
        <f t="shared" si="4"/>
        <v>7</v>
      </c>
      <c r="I32" s="102" t="s">
        <v>56</v>
      </c>
      <c r="J32" s="109" t="s">
        <v>42</v>
      </c>
      <c r="K32" s="109" t="s">
        <v>42</v>
      </c>
      <c r="L32" s="110">
        <v>0</v>
      </c>
      <c r="M32" s="90">
        <v>0</v>
      </c>
      <c r="N32" s="90">
        <v>0</v>
      </c>
      <c r="O32" s="90">
        <f t="shared" si="5"/>
        <v>0</v>
      </c>
      <c r="P32" s="90">
        <f t="shared" si="6"/>
        <v>0</v>
      </c>
      <c r="Q32" s="91">
        <f t="shared" si="7"/>
        <v>0</v>
      </c>
      <c r="R32" s="97"/>
    </row>
    <row r="33" spans="1:18" s="78" customFormat="1" ht="46.8" x14ac:dyDescent="0.3">
      <c r="A33" s="96">
        <f>IF(F33="","", COUNTA($F$17:F33))</f>
        <v>12</v>
      </c>
      <c r="B33" s="77"/>
      <c r="C33" s="77"/>
      <c r="D33" s="76"/>
      <c r="E33" s="99" t="s">
        <v>129</v>
      </c>
      <c r="F33" s="100">
        <v>4</v>
      </c>
      <c r="G33" s="95">
        <v>0</v>
      </c>
      <c r="H33" s="103">
        <f t="shared" si="4"/>
        <v>4</v>
      </c>
      <c r="I33" s="102" t="s">
        <v>56</v>
      </c>
      <c r="J33" s="109" t="s">
        <v>42</v>
      </c>
      <c r="K33" s="109" t="s">
        <v>42</v>
      </c>
      <c r="L33" s="110">
        <v>0</v>
      </c>
      <c r="M33" s="90">
        <v>0</v>
      </c>
      <c r="N33" s="90">
        <v>0</v>
      </c>
      <c r="O33" s="90">
        <f t="shared" si="5"/>
        <v>0</v>
      </c>
      <c r="P33" s="90">
        <f t="shared" si="6"/>
        <v>0</v>
      </c>
      <c r="Q33" s="91">
        <f t="shared" si="7"/>
        <v>0</v>
      </c>
      <c r="R33" s="97"/>
    </row>
    <row r="34" spans="1:18" s="78" customFormat="1" ht="46.8" x14ac:dyDescent="0.3">
      <c r="A34" s="96">
        <f>IF(F34="","", COUNTA($F$17:F34))</f>
        <v>13</v>
      </c>
      <c r="B34" s="77"/>
      <c r="C34" s="77"/>
      <c r="D34" s="76"/>
      <c r="E34" s="99" t="s">
        <v>130</v>
      </c>
      <c r="F34" s="100">
        <v>15</v>
      </c>
      <c r="G34" s="95">
        <v>0</v>
      </c>
      <c r="H34" s="103">
        <f t="shared" si="4"/>
        <v>15</v>
      </c>
      <c r="I34" s="102" t="s">
        <v>56</v>
      </c>
      <c r="J34" s="109" t="s">
        <v>42</v>
      </c>
      <c r="K34" s="109" t="s">
        <v>42</v>
      </c>
      <c r="L34" s="110">
        <v>0</v>
      </c>
      <c r="M34" s="90">
        <v>0</v>
      </c>
      <c r="N34" s="90">
        <v>0</v>
      </c>
      <c r="O34" s="90">
        <f t="shared" si="5"/>
        <v>0</v>
      </c>
      <c r="P34" s="90">
        <f t="shared" si="6"/>
        <v>0</v>
      </c>
      <c r="Q34" s="91">
        <f t="shared" si="7"/>
        <v>0</v>
      </c>
      <c r="R34" s="97"/>
    </row>
    <row r="35" spans="1:18" s="78" customFormat="1" ht="46.8" x14ac:dyDescent="0.3">
      <c r="A35" s="96">
        <f>IF(F35="","", COUNTA($F$17:F35))</f>
        <v>14</v>
      </c>
      <c r="B35" s="77"/>
      <c r="C35" s="77"/>
      <c r="D35" s="76"/>
      <c r="E35" s="99" t="s">
        <v>131</v>
      </c>
      <c r="F35" s="100">
        <v>7</v>
      </c>
      <c r="G35" s="95">
        <v>0</v>
      </c>
      <c r="H35" s="103">
        <f t="shared" si="4"/>
        <v>7</v>
      </c>
      <c r="I35" s="102" t="s">
        <v>56</v>
      </c>
      <c r="J35" s="109" t="s">
        <v>42</v>
      </c>
      <c r="K35" s="109" t="s">
        <v>42</v>
      </c>
      <c r="L35" s="110">
        <v>0</v>
      </c>
      <c r="M35" s="90">
        <v>0</v>
      </c>
      <c r="N35" s="90">
        <v>0</v>
      </c>
      <c r="O35" s="90">
        <f t="shared" si="5"/>
        <v>0</v>
      </c>
      <c r="P35" s="90">
        <f t="shared" si="6"/>
        <v>0</v>
      </c>
      <c r="Q35" s="91">
        <f t="shared" si="7"/>
        <v>0</v>
      </c>
      <c r="R35" s="97"/>
    </row>
    <row r="36" spans="1:18" s="78" customFormat="1" ht="46.8" x14ac:dyDescent="0.3">
      <c r="A36" s="96">
        <f>IF(F36="","", COUNTA($F$17:F36))</f>
        <v>15</v>
      </c>
      <c r="B36" s="77"/>
      <c r="C36" s="77"/>
      <c r="D36" s="76"/>
      <c r="E36" s="99" t="s">
        <v>132</v>
      </c>
      <c r="F36" s="100">
        <v>7</v>
      </c>
      <c r="G36" s="95">
        <v>0</v>
      </c>
      <c r="H36" s="103">
        <f t="shared" si="4"/>
        <v>7</v>
      </c>
      <c r="I36" s="102" t="s">
        <v>56</v>
      </c>
      <c r="J36" s="109" t="s">
        <v>42</v>
      </c>
      <c r="K36" s="109" t="s">
        <v>42</v>
      </c>
      <c r="L36" s="110">
        <v>0</v>
      </c>
      <c r="M36" s="90">
        <v>0</v>
      </c>
      <c r="N36" s="90">
        <v>0</v>
      </c>
      <c r="O36" s="90">
        <f t="shared" si="5"/>
        <v>0</v>
      </c>
      <c r="P36" s="90">
        <f t="shared" si="6"/>
        <v>0</v>
      </c>
      <c r="Q36" s="91">
        <f t="shared" si="7"/>
        <v>0</v>
      </c>
      <c r="R36" s="97"/>
    </row>
    <row r="37" spans="1:18" s="78" customFormat="1" ht="46.8" x14ac:dyDescent="0.3">
      <c r="A37" s="96">
        <f>IF(F37="","", COUNTA($F$17:F37))</f>
        <v>16</v>
      </c>
      <c r="B37" s="77"/>
      <c r="C37" s="77"/>
      <c r="D37" s="76"/>
      <c r="E37" s="99" t="s">
        <v>133</v>
      </c>
      <c r="F37" s="100">
        <v>2</v>
      </c>
      <c r="G37" s="95">
        <v>0</v>
      </c>
      <c r="H37" s="103">
        <f t="shared" si="4"/>
        <v>2</v>
      </c>
      <c r="I37" s="102" t="s">
        <v>56</v>
      </c>
      <c r="J37" s="109" t="s">
        <v>42</v>
      </c>
      <c r="K37" s="109" t="s">
        <v>42</v>
      </c>
      <c r="L37" s="110">
        <v>0</v>
      </c>
      <c r="M37" s="90">
        <v>0</v>
      </c>
      <c r="N37" s="90">
        <v>0</v>
      </c>
      <c r="O37" s="90">
        <f t="shared" si="5"/>
        <v>0</v>
      </c>
      <c r="P37" s="90">
        <f t="shared" si="6"/>
        <v>0</v>
      </c>
      <c r="Q37" s="91">
        <f t="shared" si="7"/>
        <v>0</v>
      </c>
      <c r="R37" s="97"/>
    </row>
    <row r="38" spans="1:18" s="78" customFormat="1" x14ac:dyDescent="0.3">
      <c r="A38" s="96">
        <f>IF(F38="","", COUNTA($F$17:F38))</f>
        <v>17</v>
      </c>
      <c r="B38" s="77"/>
      <c r="C38" s="77"/>
      <c r="D38" s="76"/>
      <c r="E38" s="105" t="s">
        <v>134</v>
      </c>
      <c r="F38" s="100">
        <v>2</v>
      </c>
      <c r="G38" s="95">
        <v>0</v>
      </c>
      <c r="H38" s="103">
        <f t="shared" si="4"/>
        <v>2</v>
      </c>
      <c r="I38" s="102" t="s">
        <v>56</v>
      </c>
      <c r="J38" s="109" t="s">
        <v>42</v>
      </c>
      <c r="K38" s="109" t="s">
        <v>42</v>
      </c>
      <c r="L38" s="110">
        <v>0</v>
      </c>
      <c r="M38" s="90">
        <v>0</v>
      </c>
      <c r="N38" s="90">
        <v>0</v>
      </c>
      <c r="O38" s="90">
        <f t="shared" si="5"/>
        <v>0</v>
      </c>
      <c r="P38" s="90">
        <f t="shared" si="6"/>
        <v>0</v>
      </c>
      <c r="Q38" s="91">
        <f t="shared" si="7"/>
        <v>0</v>
      </c>
      <c r="R38" s="97"/>
    </row>
    <row r="39" spans="1:18" s="78" customFormat="1" ht="46.8" x14ac:dyDescent="0.3">
      <c r="A39" s="96">
        <f>IF(F39="","", COUNTA($F$17:F39))</f>
        <v>18</v>
      </c>
      <c r="B39" s="77"/>
      <c r="C39" s="77"/>
      <c r="D39" s="76"/>
      <c r="E39" s="99" t="s">
        <v>135</v>
      </c>
      <c r="F39" s="100">
        <v>2</v>
      </c>
      <c r="G39" s="95">
        <v>0</v>
      </c>
      <c r="H39" s="103">
        <f t="shared" si="4"/>
        <v>2</v>
      </c>
      <c r="I39" s="102" t="s">
        <v>56</v>
      </c>
      <c r="J39" s="109" t="s">
        <v>42</v>
      </c>
      <c r="K39" s="109" t="s">
        <v>42</v>
      </c>
      <c r="L39" s="110">
        <v>0</v>
      </c>
      <c r="M39" s="90">
        <v>0</v>
      </c>
      <c r="N39" s="90">
        <v>0</v>
      </c>
      <c r="O39" s="90">
        <f t="shared" si="5"/>
        <v>0</v>
      </c>
      <c r="P39" s="90">
        <f t="shared" si="6"/>
        <v>0</v>
      </c>
      <c r="Q39" s="91">
        <f t="shared" si="7"/>
        <v>0</v>
      </c>
      <c r="R39" s="97"/>
    </row>
    <row r="40" spans="1:18" s="78" customFormat="1" x14ac:dyDescent="0.3">
      <c r="A40" s="96">
        <f>IF(F40="","", COUNTA($F$17:F40))</f>
        <v>19</v>
      </c>
      <c r="B40" s="77"/>
      <c r="C40" s="77"/>
      <c r="D40" s="76"/>
      <c r="E40" s="105" t="s">
        <v>136</v>
      </c>
      <c r="F40" s="100">
        <v>4</v>
      </c>
      <c r="G40" s="95">
        <v>0</v>
      </c>
      <c r="H40" s="103">
        <f t="shared" si="4"/>
        <v>4</v>
      </c>
      <c r="I40" s="102" t="s">
        <v>56</v>
      </c>
      <c r="J40" s="109" t="s">
        <v>42</v>
      </c>
      <c r="K40" s="109" t="s">
        <v>42</v>
      </c>
      <c r="L40" s="110">
        <v>0</v>
      </c>
      <c r="M40" s="90">
        <v>0</v>
      </c>
      <c r="N40" s="90">
        <v>0</v>
      </c>
      <c r="O40" s="90">
        <f t="shared" si="5"/>
        <v>0</v>
      </c>
      <c r="P40" s="90">
        <f t="shared" si="6"/>
        <v>0</v>
      </c>
      <c r="Q40" s="91">
        <f t="shared" si="7"/>
        <v>0</v>
      </c>
      <c r="R40" s="97"/>
    </row>
    <row r="41" spans="1:18" s="78" customFormat="1" ht="46.8" x14ac:dyDescent="0.3">
      <c r="A41" s="96">
        <f>IF(F41="","", COUNTA($F$17:F41))</f>
        <v>20</v>
      </c>
      <c r="B41" s="77"/>
      <c r="C41" s="77"/>
      <c r="D41" s="76"/>
      <c r="E41" s="99" t="s">
        <v>137</v>
      </c>
      <c r="F41" s="100">
        <v>1</v>
      </c>
      <c r="G41" s="95">
        <v>0</v>
      </c>
      <c r="H41" s="103">
        <f t="shared" si="4"/>
        <v>1</v>
      </c>
      <c r="I41" s="102" t="s">
        <v>56</v>
      </c>
      <c r="J41" s="109" t="s">
        <v>42</v>
      </c>
      <c r="K41" s="109" t="s">
        <v>42</v>
      </c>
      <c r="L41" s="110">
        <v>0</v>
      </c>
      <c r="M41" s="90">
        <v>0</v>
      </c>
      <c r="N41" s="90">
        <v>0</v>
      </c>
      <c r="O41" s="90">
        <f t="shared" si="5"/>
        <v>0</v>
      </c>
      <c r="P41" s="90">
        <f t="shared" si="6"/>
        <v>0</v>
      </c>
      <c r="Q41" s="91">
        <f t="shared" si="7"/>
        <v>0</v>
      </c>
      <c r="R41" s="97"/>
    </row>
    <row r="42" spans="1:18" s="78" customFormat="1" ht="46.8" x14ac:dyDescent="0.3">
      <c r="A42" s="96">
        <f>IF(F42="","", COUNTA($F$17:F42))</f>
        <v>21</v>
      </c>
      <c r="B42" s="77"/>
      <c r="C42" s="77"/>
      <c r="D42" s="76"/>
      <c r="E42" s="99" t="s">
        <v>138</v>
      </c>
      <c r="F42" s="100">
        <v>3</v>
      </c>
      <c r="G42" s="95">
        <v>0</v>
      </c>
      <c r="H42" s="103">
        <f t="shared" si="4"/>
        <v>3</v>
      </c>
      <c r="I42" s="102" t="s">
        <v>56</v>
      </c>
      <c r="J42" s="109" t="s">
        <v>42</v>
      </c>
      <c r="K42" s="109" t="s">
        <v>42</v>
      </c>
      <c r="L42" s="110">
        <v>0</v>
      </c>
      <c r="M42" s="90">
        <v>0</v>
      </c>
      <c r="N42" s="90">
        <v>0</v>
      </c>
      <c r="O42" s="90">
        <f t="shared" si="5"/>
        <v>0</v>
      </c>
      <c r="P42" s="90">
        <f t="shared" si="6"/>
        <v>0</v>
      </c>
      <c r="Q42" s="91">
        <f t="shared" si="7"/>
        <v>0</v>
      </c>
      <c r="R42" s="97"/>
    </row>
    <row r="43" spans="1:18" s="78" customFormat="1" ht="46.8" x14ac:dyDescent="0.3">
      <c r="A43" s="96">
        <f>IF(F43="","", COUNTA($F$17:F43))</f>
        <v>22</v>
      </c>
      <c r="B43" s="77"/>
      <c r="C43" s="77"/>
      <c r="D43" s="76"/>
      <c r="E43" s="99" t="s">
        <v>139</v>
      </c>
      <c r="F43" s="100">
        <v>7</v>
      </c>
      <c r="G43" s="95">
        <v>0</v>
      </c>
      <c r="H43" s="103">
        <f t="shared" si="4"/>
        <v>7</v>
      </c>
      <c r="I43" s="102" t="s">
        <v>56</v>
      </c>
      <c r="J43" s="109" t="s">
        <v>42</v>
      </c>
      <c r="K43" s="109" t="s">
        <v>42</v>
      </c>
      <c r="L43" s="110">
        <v>0</v>
      </c>
      <c r="M43" s="90">
        <v>0</v>
      </c>
      <c r="N43" s="90">
        <v>0</v>
      </c>
      <c r="O43" s="90">
        <f t="shared" si="5"/>
        <v>0</v>
      </c>
      <c r="P43" s="90">
        <f t="shared" si="6"/>
        <v>0</v>
      </c>
      <c r="Q43" s="91">
        <f t="shared" si="7"/>
        <v>0</v>
      </c>
      <c r="R43" s="97"/>
    </row>
    <row r="44" spans="1:18" s="78" customFormat="1" ht="46.8" x14ac:dyDescent="0.3">
      <c r="A44" s="96">
        <f>IF(F44="","", COUNTA($F$17:F44))</f>
        <v>23</v>
      </c>
      <c r="B44" s="77"/>
      <c r="C44" s="77"/>
      <c r="D44" s="76"/>
      <c r="E44" s="99" t="s">
        <v>140</v>
      </c>
      <c r="F44" s="100">
        <v>3</v>
      </c>
      <c r="G44" s="95">
        <v>0</v>
      </c>
      <c r="H44" s="103">
        <f t="shared" si="4"/>
        <v>3</v>
      </c>
      <c r="I44" s="102" t="s">
        <v>56</v>
      </c>
      <c r="J44" s="109" t="s">
        <v>42</v>
      </c>
      <c r="K44" s="109" t="s">
        <v>42</v>
      </c>
      <c r="L44" s="110">
        <v>0</v>
      </c>
      <c r="M44" s="90">
        <v>0</v>
      </c>
      <c r="N44" s="90">
        <v>0</v>
      </c>
      <c r="O44" s="90">
        <f t="shared" si="5"/>
        <v>0</v>
      </c>
      <c r="P44" s="90">
        <f t="shared" si="6"/>
        <v>0</v>
      </c>
      <c r="Q44" s="91">
        <f t="shared" si="7"/>
        <v>0</v>
      </c>
      <c r="R44" s="97"/>
    </row>
    <row r="45" spans="1:18" s="78" customFormat="1" ht="46.8" x14ac:dyDescent="0.3">
      <c r="A45" s="96">
        <f>IF(F45="","", COUNTA($F$17:F45))</f>
        <v>24</v>
      </c>
      <c r="B45" s="77"/>
      <c r="C45" s="77"/>
      <c r="D45" s="76"/>
      <c r="E45" s="99" t="s">
        <v>141</v>
      </c>
      <c r="F45" s="100">
        <v>1</v>
      </c>
      <c r="G45" s="95">
        <v>0</v>
      </c>
      <c r="H45" s="103">
        <f t="shared" si="4"/>
        <v>1</v>
      </c>
      <c r="I45" s="102" t="s">
        <v>56</v>
      </c>
      <c r="J45" s="109" t="s">
        <v>42</v>
      </c>
      <c r="K45" s="109" t="s">
        <v>42</v>
      </c>
      <c r="L45" s="110">
        <v>0</v>
      </c>
      <c r="M45" s="90">
        <v>0</v>
      </c>
      <c r="N45" s="90">
        <v>0</v>
      </c>
      <c r="O45" s="90">
        <f t="shared" si="5"/>
        <v>0</v>
      </c>
      <c r="P45" s="90">
        <f t="shared" si="6"/>
        <v>0</v>
      </c>
      <c r="Q45" s="91">
        <f t="shared" si="7"/>
        <v>0</v>
      </c>
      <c r="R45" s="97"/>
    </row>
    <row r="46" spans="1:18" s="78" customFormat="1" ht="62.4" x14ac:dyDescent="0.3">
      <c r="A46" s="96">
        <f>IF(F46="","", COUNTA($F$17:F46))</f>
        <v>25</v>
      </c>
      <c r="B46" s="77"/>
      <c r="C46" s="77"/>
      <c r="D46" s="76"/>
      <c r="E46" s="99" t="s">
        <v>142</v>
      </c>
      <c r="F46" s="100">
        <v>1</v>
      </c>
      <c r="G46" s="95">
        <v>0</v>
      </c>
      <c r="H46" s="103">
        <f t="shared" si="4"/>
        <v>1</v>
      </c>
      <c r="I46" s="102" t="s">
        <v>56</v>
      </c>
      <c r="J46" s="109" t="s">
        <v>42</v>
      </c>
      <c r="K46" s="109" t="s">
        <v>42</v>
      </c>
      <c r="L46" s="110">
        <v>0</v>
      </c>
      <c r="M46" s="90">
        <v>0</v>
      </c>
      <c r="N46" s="90">
        <v>0</v>
      </c>
      <c r="O46" s="90">
        <f t="shared" si="5"/>
        <v>0</v>
      </c>
      <c r="P46" s="90">
        <f t="shared" si="6"/>
        <v>0</v>
      </c>
      <c r="Q46" s="91">
        <f t="shared" si="7"/>
        <v>0</v>
      </c>
      <c r="R46" s="97"/>
    </row>
    <row r="47" spans="1:18" s="78" customFormat="1" ht="46.8" x14ac:dyDescent="0.3">
      <c r="A47" s="96">
        <f>IF(F47="","", COUNTA($F$17:F47))</f>
        <v>26</v>
      </c>
      <c r="B47" s="77"/>
      <c r="C47" s="77"/>
      <c r="D47" s="76"/>
      <c r="E47" s="99" t="s">
        <v>143</v>
      </c>
      <c r="F47" s="100">
        <v>5</v>
      </c>
      <c r="G47" s="95">
        <v>0</v>
      </c>
      <c r="H47" s="103">
        <f t="shared" si="4"/>
        <v>5</v>
      </c>
      <c r="I47" s="102" t="s">
        <v>56</v>
      </c>
      <c r="J47" s="109" t="s">
        <v>42</v>
      </c>
      <c r="K47" s="109" t="s">
        <v>42</v>
      </c>
      <c r="L47" s="110">
        <v>0</v>
      </c>
      <c r="M47" s="90">
        <v>0</v>
      </c>
      <c r="N47" s="90">
        <v>0</v>
      </c>
      <c r="O47" s="90">
        <f t="shared" si="5"/>
        <v>0</v>
      </c>
      <c r="P47" s="90">
        <f t="shared" si="6"/>
        <v>0</v>
      </c>
      <c r="Q47" s="91">
        <f t="shared" si="7"/>
        <v>0</v>
      </c>
      <c r="R47" s="97"/>
    </row>
    <row r="48" spans="1:18" s="78" customFormat="1" ht="46.8" x14ac:dyDescent="0.3">
      <c r="A48" s="96">
        <f>IF(F48="","", COUNTA($F$17:F48))</f>
        <v>27</v>
      </c>
      <c r="B48" s="77"/>
      <c r="C48" s="77"/>
      <c r="D48" s="76"/>
      <c r="E48" s="99" t="s">
        <v>144</v>
      </c>
      <c r="F48" s="100">
        <v>4</v>
      </c>
      <c r="G48" s="95">
        <v>0</v>
      </c>
      <c r="H48" s="103">
        <f t="shared" si="4"/>
        <v>4</v>
      </c>
      <c r="I48" s="102" t="s">
        <v>56</v>
      </c>
      <c r="J48" s="109" t="s">
        <v>42</v>
      </c>
      <c r="K48" s="109" t="s">
        <v>42</v>
      </c>
      <c r="L48" s="110">
        <v>0</v>
      </c>
      <c r="M48" s="90">
        <v>0</v>
      </c>
      <c r="N48" s="90">
        <v>0</v>
      </c>
      <c r="O48" s="90">
        <f t="shared" si="5"/>
        <v>0</v>
      </c>
      <c r="P48" s="90">
        <f t="shared" si="6"/>
        <v>0</v>
      </c>
      <c r="Q48" s="91">
        <f t="shared" si="7"/>
        <v>0</v>
      </c>
      <c r="R48" s="97"/>
    </row>
    <row r="49" spans="1:18" s="78" customFormat="1" ht="46.8" x14ac:dyDescent="0.3">
      <c r="A49" s="96">
        <f>IF(F49="","", COUNTA($F$17:F49))</f>
        <v>28</v>
      </c>
      <c r="B49" s="77"/>
      <c r="C49" s="77"/>
      <c r="D49" s="76"/>
      <c r="E49" s="99" t="s">
        <v>145</v>
      </c>
      <c r="F49" s="100">
        <v>5</v>
      </c>
      <c r="G49" s="95">
        <v>0</v>
      </c>
      <c r="H49" s="103">
        <f t="shared" si="4"/>
        <v>5</v>
      </c>
      <c r="I49" s="102" t="s">
        <v>56</v>
      </c>
      <c r="J49" s="109" t="s">
        <v>42</v>
      </c>
      <c r="K49" s="109" t="s">
        <v>42</v>
      </c>
      <c r="L49" s="110">
        <v>0</v>
      </c>
      <c r="M49" s="90">
        <v>0</v>
      </c>
      <c r="N49" s="90">
        <v>0</v>
      </c>
      <c r="O49" s="90">
        <f t="shared" si="5"/>
        <v>0</v>
      </c>
      <c r="P49" s="90">
        <f t="shared" si="6"/>
        <v>0</v>
      </c>
      <c r="Q49" s="91">
        <f t="shared" si="7"/>
        <v>0</v>
      </c>
      <c r="R49" s="97"/>
    </row>
    <row r="50" spans="1:18" s="78" customFormat="1" ht="62.4" x14ac:dyDescent="0.3">
      <c r="A50" s="96">
        <f>IF(F50="","", COUNTA($F$17:F50))</f>
        <v>29</v>
      </c>
      <c r="B50" s="77"/>
      <c r="C50" s="77"/>
      <c r="D50" s="76"/>
      <c r="E50" s="99" t="s">
        <v>146</v>
      </c>
      <c r="F50" s="100">
        <v>1</v>
      </c>
      <c r="G50" s="95">
        <v>0</v>
      </c>
      <c r="H50" s="103">
        <f t="shared" si="4"/>
        <v>1</v>
      </c>
      <c r="I50" s="102" t="s">
        <v>56</v>
      </c>
      <c r="J50" s="109" t="s">
        <v>42</v>
      </c>
      <c r="K50" s="109" t="s">
        <v>42</v>
      </c>
      <c r="L50" s="110">
        <v>0</v>
      </c>
      <c r="M50" s="90">
        <v>0</v>
      </c>
      <c r="N50" s="90">
        <v>0</v>
      </c>
      <c r="O50" s="90">
        <f t="shared" si="5"/>
        <v>0</v>
      </c>
      <c r="P50" s="90">
        <f t="shared" si="6"/>
        <v>0</v>
      </c>
      <c r="Q50" s="91">
        <f t="shared" si="7"/>
        <v>0</v>
      </c>
      <c r="R50" s="97"/>
    </row>
    <row r="51" spans="1:18" s="78" customFormat="1" ht="62.4" x14ac:dyDescent="0.3">
      <c r="A51" s="96">
        <f>IF(F51="","", COUNTA($F$17:F51))</f>
        <v>30</v>
      </c>
      <c r="B51" s="77"/>
      <c r="C51" s="77"/>
      <c r="D51" s="76"/>
      <c r="E51" s="99" t="s">
        <v>147</v>
      </c>
      <c r="F51" s="100">
        <v>1</v>
      </c>
      <c r="G51" s="95">
        <v>0</v>
      </c>
      <c r="H51" s="103">
        <f t="shared" si="4"/>
        <v>1</v>
      </c>
      <c r="I51" s="102" t="s">
        <v>56</v>
      </c>
      <c r="J51" s="109" t="s">
        <v>42</v>
      </c>
      <c r="K51" s="109" t="s">
        <v>42</v>
      </c>
      <c r="L51" s="110">
        <v>0</v>
      </c>
      <c r="M51" s="90">
        <v>0</v>
      </c>
      <c r="N51" s="90">
        <v>0</v>
      </c>
      <c r="O51" s="90">
        <f t="shared" si="5"/>
        <v>0</v>
      </c>
      <c r="P51" s="90">
        <f t="shared" si="6"/>
        <v>0</v>
      </c>
      <c r="Q51" s="91">
        <f t="shared" si="7"/>
        <v>0</v>
      </c>
      <c r="R51" s="97"/>
    </row>
    <row r="52" spans="1:18" s="78" customFormat="1" ht="46.8" x14ac:dyDescent="0.3">
      <c r="A52" s="96">
        <f>IF(F52="","", COUNTA($F$17:F52))</f>
        <v>31</v>
      </c>
      <c r="B52" s="77"/>
      <c r="C52" s="77"/>
      <c r="D52" s="76"/>
      <c r="E52" s="99" t="s">
        <v>148</v>
      </c>
      <c r="F52" s="100">
        <v>1</v>
      </c>
      <c r="G52" s="95">
        <v>0</v>
      </c>
      <c r="H52" s="103">
        <f t="shared" si="4"/>
        <v>1</v>
      </c>
      <c r="I52" s="102" t="s">
        <v>56</v>
      </c>
      <c r="J52" s="109" t="s">
        <v>42</v>
      </c>
      <c r="K52" s="109" t="s">
        <v>42</v>
      </c>
      <c r="L52" s="110">
        <v>0</v>
      </c>
      <c r="M52" s="90">
        <v>0</v>
      </c>
      <c r="N52" s="90">
        <v>0</v>
      </c>
      <c r="O52" s="90">
        <f t="shared" si="5"/>
        <v>0</v>
      </c>
      <c r="P52" s="90">
        <f t="shared" si="6"/>
        <v>0</v>
      </c>
      <c r="Q52" s="91">
        <f t="shared" si="7"/>
        <v>0</v>
      </c>
      <c r="R52" s="97"/>
    </row>
    <row r="53" spans="1:18" s="78" customFormat="1" ht="46.8" x14ac:dyDescent="0.3">
      <c r="A53" s="96">
        <f>IF(F53="","", COUNTA($F$17:F53))</f>
        <v>32</v>
      </c>
      <c r="B53" s="77"/>
      <c r="C53" s="77"/>
      <c r="D53" s="76"/>
      <c r="E53" s="99" t="s">
        <v>149</v>
      </c>
      <c r="F53" s="100">
        <v>1</v>
      </c>
      <c r="G53" s="95">
        <v>0</v>
      </c>
      <c r="H53" s="103">
        <f t="shared" si="4"/>
        <v>1</v>
      </c>
      <c r="I53" s="102" t="s">
        <v>56</v>
      </c>
      <c r="J53" s="109" t="s">
        <v>42</v>
      </c>
      <c r="K53" s="109" t="s">
        <v>42</v>
      </c>
      <c r="L53" s="110">
        <v>0</v>
      </c>
      <c r="M53" s="90">
        <v>0</v>
      </c>
      <c r="N53" s="90">
        <v>0</v>
      </c>
      <c r="O53" s="90">
        <f t="shared" si="5"/>
        <v>0</v>
      </c>
      <c r="P53" s="90">
        <f t="shared" si="6"/>
        <v>0</v>
      </c>
      <c r="Q53" s="91">
        <f t="shared" si="7"/>
        <v>0</v>
      </c>
      <c r="R53" s="97"/>
    </row>
    <row r="54" spans="1:18" s="78" customFormat="1" x14ac:dyDescent="0.3">
      <c r="A54" s="96">
        <f>IF(F54="","", COUNTA($F$17:F54))</f>
        <v>33</v>
      </c>
      <c r="B54" s="77"/>
      <c r="C54" s="77"/>
      <c r="D54" s="76"/>
      <c r="E54" s="105" t="s">
        <v>150</v>
      </c>
      <c r="F54" s="100">
        <v>1</v>
      </c>
      <c r="G54" s="95">
        <v>0</v>
      </c>
      <c r="H54" s="103">
        <f t="shared" si="4"/>
        <v>1</v>
      </c>
      <c r="I54" s="102" t="s">
        <v>56</v>
      </c>
      <c r="J54" s="109" t="s">
        <v>42</v>
      </c>
      <c r="K54" s="109" t="s">
        <v>42</v>
      </c>
      <c r="L54" s="110">
        <v>0</v>
      </c>
      <c r="M54" s="90">
        <v>0</v>
      </c>
      <c r="N54" s="90">
        <v>0</v>
      </c>
      <c r="O54" s="90">
        <f t="shared" si="5"/>
        <v>0</v>
      </c>
      <c r="P54" s="90">
        <f t="shared" si="6"/>
        <v>0</v>
      </c>
      <c r="Q54" s="91">
        <f t="shared" si="7"/>
        <v>0</v>
      </c>
      <c r="R54" s="97"/>
    </row>
    <row r="55" spans="1:18" s="80" customFormat="1" x14ac:dyDescent="0.3">
      <c r="A55" s="81"/>
      <c r="B55" s="77"/>
      <c r="C55" s="77"/>
      <c r="D55" s="76"/>
      <c r="E55" s="106" t="s">
        <v>59</v>
      </c>
      <c r="F55" s="92"/>
      <c r="G55" s="92"/>
      <c r="H55" s="104"/>
      <c r="I55" s="92"/>
      <c r="J55" s="92"/>
      <c r="K55" s="93"/>
      <c r="L55" s="92"/>
      <c r="M55" s="93"/>
      <c r="N55" s="93"/>
      <c r="O55" s="93"/>
      <c r="P55" s="93"/>
      <c r="Q55" s="94"/>
      <c r="R55" s="98"/>
    </row>
    <row r="56" spans="1:18" s="80" customFormat="1" x14ac:dyDescent="0.3">
      <c r="A56" s="96">
        <f>IF(F56="","", COUNTA($F$17:F56))</f>
        <v>34</v>
      </c>
      <c r="B56" s="77"/>
      <c r="C56" s="77"/>
      <c r="D56" s="76"/>
      <c r="E56" s="105" t="s">
        <v>151</v>
      </c>
      <c r="F56" s="100">
        <v>170</v>
      </c>
      <c r="G56" s="95">
        <v>0</v>
      </c>
      <c r="H56" s="103">
        <f t="shared" ref="H56:H58" si="8">F56+G56*F56</f>
        <v>170</v>
      </c>
      <c r="I56" s="102" t="s">
        <v>56</v>
      </c>
      <c r="J56" s="109" t="s">
        <v>42</v>
      </c>
      <c r="K56" s="109" t="s">
        <v>42</v>
      </c>
      <c r="L56" s="110">
        <v>0</v>
      </c>
      <c r="M56" s="90">
        <v>0</v>
      </c>
      <c r="N56" s="90">
        <v>0</v>
      </c>
      <c r="O56" s="90">
        <f t="shared" ref="O56:O58" si="9">H56*M56</f>
        <v>0</v>
      </c>
      <c r="P56" s="90">
        <f t="shared" ref="P56:P58" si="10">H56*N56</f>
        <v>0</v>
      </c>
      <c r="Q56" s="91">
        <f t="shared" ref="Q56:Q58" si="11">O56+P56</f>
        <v>0</v>
      </c>
      <c r="R56" s="97"/>
    </row>
    <row r="57" spans="1:18" s="80" customFormat="1" x14ac:dyDescent="0.3">
      <c r="A57" s="96">
        <f>IF(F57="","", COUNTA($F$17:F57))</f>
        <v>35</v>
      </c>
      <c r="B57" s="77"/>
      <c r="C57" s="77"/>
      <c r="D57" s="76"/>
      <c r="E57" s="105" t="s">
        <v>152</v>
      </c>
      <c r="F57" s="100">
        <v>30</v>
      </c>
      <c r="G57" s="95">
        <v>0</v>
      </c>
      <c r="H57" s="103">
        <f t="shared" si="8"/>
        <v>30</v>
      </c>
      <c r="I57" s="102" t="s">
        <v>56</v>
      </c>
      <c r="J57" s="109" t="s">
        <v>42</v>
      </c>
      <c r="K57" s="109" t="s">
        <v>42</v>
      </c>
      <c r="L57" s="110">
        <v>0</v>
      </c>
      <c r="M57" s="90">
        <v>0</v>
      </c>
      <c r="N57" s="90">
        <v>0</v>
      </c>
      <c r="O57" s="90">
        <f t="shared" si="9"/>
        <v>0</v>
      </c>
      <c r="P57" s="90">
        <f t="shared" si="10"/>
        <v>0</v>
      </c>
      <c r="Q57" s="91">
        <f t="shared" si="11"/>
        <v>0</v>
      </c>
      <c r="R57" s="97"/>
    </row>
    <row r="58" spans="1:18" s="80" customFormat="1" x14ac:dyDescent="0.3">
      <c r="A58" s="96">
        <f>IF(F58="","", COUNTA($F$17:F58))</f>
        <v>36</v>
      </c>
      <c r="B58" s="77"/>
      <c r="C58" s="77"/>
      <c r="D58" s="76"/>
      <c r="E58" s="105" t="s">
        <v>153</v>
      </c>
      <c r="F58" s="100">
        <v>10</v>
      </c>
      <c r="G58" s="95">
        <v>0</v>
      </c>
      <c r="H58" s="103">
        <f t="shared" si="8"/>
        <v>10</v>
      </c>
      <c r="I58" s="102" t="s">
        <v>56</v>
      </c>
      <c r="J58" s="109" t="s">
        <v>42</v>
      </c>
      <c r="K58" s="109" t="s">
        <v>42</v>
      </c>
      <c r="L58" s="110">
        <v>0</v>
      </c>
      <c r="M58" s="90">
        <v>0</v>
      </c>
      <c r="N58" s="90">
        <v>0</v>
      </c>
      <c r="O58" s="90">
        <f t="shared" si="9"/>
        <v>0</v>
      </c>
      <c r="P58" s="90">
        <f t="shared" si="10"/>
        <v>0</v>
      </c>
      <c r="Q58" s="91">
        <f t="shared" si="11"/>
        <v>0</v>
      </c>
      <c r="R58" s="97"/>
    </row>
    <row r="59" spans="1:18" s="80" customFormat="1" x14ac:dyDescent="0.3">
      <c r="A59" s="81"/>
      <c r="B59" s="77"/>
      <c r="C59" s="77"/>
      <c r="D59" s="76"/>
      <c r="E59" s="106" t="s">
        <v>156</v>
      </c>
      <c r="F59" s="92"/>
      <c r="G59" s="92"/>
      <c r="H59" s="104"/>
      <c r="I59" s="92"/>
      <c r="J59" s="92"/>
      <c r="K59" s="93"/>
      <c r="L59" s="92"/>
      <c r="M59" s="93"/>
      <c r="N59" s="93"/>
      <c r="O59" s="93"/>
      <c r="P59" s="93"/>
      <c r="Q59" s="94"/>
      <c r="R59" s="98"/>
    </row>
    <row r="60" spans="1:18" s="80" customFormat="1" x14ac:dyDescent="0.3">
      <c r="A60" s="96">
        <f>IF(F60="","", COUNTA($F$17:F60))</f>
        <v>37</v>
      </c>
      <c r="B60" s="77"/>
      <c r="C60" s="77"/>
      <c r="D60" s="76"/>
      <c r="E60" s="105" t="s">
        <v>154</v>
      </c>
      <c r="F60" s="100">
        <v>10</v>
      </c>
      <c r="G60" s="95">
        <v>0</v>
      </c>
      <c r="H60" s="103">
        <f t="shared" ref="H60:H61" si="12">F60+G60*F60</f>
        <v>10</v>
      </c>
      <c r="I60" s="102" t="s">
        <v>56</v>
      </c>
      <c r="J60" s="109" t="s">
        <v>42</v>
      </c>
      <c r="K60" s="109" t="s">
        <v>42</v>
      </c>
      <c r="L60" s="110">
        <v>0</v>
      </c>
      <c r="M60" s="90">
        <v>0</v>
      </c>
      <c r="N60" s="90">
        <v>0</v>
      </c>
      <c r="O60" s="90">
        <f t="shared" ref="O60:O61" si="13">H60*M60</f>
        <v>0</v>
      </c>
      <c r="P60" s="90">
        <f t="shared" ref="P60:P61" si="14">H60*N60</f>
        <v>0</v>
      </c>
      <c r="Q60" s="91">
        <f t="shared" ref="Q60:Q61" si="15">O60+P60</f>
        <v>0</v>
      </c>
      <c r="R60" s="97"/>
    </row>
    <row r="61" spans="1:18" s="80" customFormat="1" x14ac:dyDescent="0.3">
      <c r="A61" s="96">
        <f>IF(F61="","", COUNTA($F$17:F61))</f>
        <v>38</v>
      </c>
      <c r="B61" s="77"/>
      <c r="C61" s="77"/>
      <c r="D61" s="76"/>
      <c r="E61" s="112" t="s">
        <v>155</v>
      </c>
      <c r="F61" s="113">
        <v>1</v>
      </c>
      <c r="G61" s="95">
        <v>0</v>
      </c>
      <c r="H61" s="103">
        <f t="shared" si="12"/>
        <v>1</v>
      </c>
      <c r="I61" s="102" t="s">
        <v>56</v>
      </c>
      <c r="J61" s="109" t="s">
        <v>42</v>
      </c>
      <c r="K61" s="109" t="s">
        <v>42</v>
      </c>
      <c r="L61" s="110">
        <v>0</v>
      </c>
      <c r="M61" s="90">
        <v>0</v>
      </c>
      <c r="N61" s="90">
        <v>0</v>
      </c>
      <c r="O61" s="90">
        <f t="shared" si="13"/>
        <v>0</v>
      </c>
      <c r="P61" s="90">
        <f t="shared" si="14"/>
        <v>0</v>
      </c>
      <c r="Q61" s="91">
        <f t="shared" si="15"/>
        <v>0</v>
      </c>
      <c r="R61" s="97"/>
    </row>
    <row r="62" spans="1:18" x14ac:dyDescent="0.3">
      <c r="A62" s="64"/>
      <c r="B62" s="27"/>
      <c r="C62" s="27"/>
      <c r="D62" s="30"/>
      <c r="E62" s="106" t="s">
        <v>166</v>
      </c>
      <c r="F62" s="92"/>
      <c r="G62" s="92"/>
      <c r="H62" s="104"/>
      <c r="I62" s="92"/>
      <c r="J62" s="92"/>
      <c r="K62" s="93"/>
      <c r="L62" s="92"/>
      <c r="M62" s="93"/>
      <c r="N62" s="93"/>
      <c r="O62" s="93"/>
      <c r="P62" s="93"/>
      <c r="Q62" s="94"/>
      <c r="R62" s="98"/>
    </row>
    <row r="63" spans="1:18" x14ac:dyDescent="0.3">
      <c r="A63" s="64"/>
      <c r="B63" s="27"/>
      <c r="C63" s="27"/>
      <c r="D63" s="30"/>
      <c r="E63" s="106" t="s">
        <v>60</v>
      </c>
      <c r="F63" s="92"/>
      <c r="G63" s="92"/>
      <c r="H63" s="104"/>
      <c r="I63" s="92"/>
      <c r="J63" s="92"/>
      <c r="K63" s="93"/>
      <c r="L63" s="92"/>
      <c r="M63" s="93"/>
      <c r="N63" s="93"/>
      <c r="O63" s="93"/>
      <c r="P63" s="93"/>
      <c r="Q63" s="94"/>
      <c r="R63" s="98"/>
    </row>
    <row r="64" spans="1:18" s="78" customFormat="1" x14ac:dyDescent="0.3">
      <c r="A64" s="96">
        <f>IF(F64="","", COUNTA($F$17:F64))</f>
        <v>39</v>
      </c>
      <c r="B64" s="77"/>
      <c r="C64" s="77"/>
      <c r="D64" s="76"/>
      <c r="E64" s="105" t="s">
        <v>61</v>
      </c>
      <c r="F64" s="100">
        <v>232.66</v>
      </c>
      <c r="G64" s="107">
        <v>0.1</v>
      </c>
      <c r="H64" s="103">
        <f t="shared" ref="H64:H71" si="16">G64*F64+F64</f>
        <v>255.92599999999999</v>
      </c>
      <c r="I64" s="108" t="s">
        <v>58</v>
      </c>
      <c r="J64" s="109" t="s">
        <v>42</v>
      </c>
      <c r="K64" s="109" t="s">
        <v>42</v>
      </c>
      <c r="L64" s="110">
        <v>0</v>
      </c>
      <c r="M64" s="90">
        <v>0</v>
      </c>
      <c r="N64" s="90">
        <v>0</v>
      </c>
      <c r="O64" s="90">
        <f t="shared" ref="O64:O71" si="17">H64*M64</f>
        <v>0</v>
      </c>
      <c r="P64" s="90">
        <f t="shared" ref="P64:P71" si="18">H64*N64</f>
        <v>0</v>
      </c>
      <c r="Q64" s="91">
        <f t="shared" ref="Q64:Q71" si="19">O64+P64</f>
        <v>0</v>
      </c>
      <c r="R64" s="97"/>
    </row>
    <row r="65" spans="1:18" s="78" customFormat="1" x14ac:dyDescent="0.3">
      <c r="A65" s="96">
        <f>IF(F65="","", COUNTA($F$17:F65))</f>
        <v>40</v>
      </c>
      <c r="B65" s="77"/>
      <c r="C65" s="77"/>
      <c r="D65" s="76"/>
      <c r="E65" s="105" t="s">
        <v>62</v>
      </c>
      <c r="F65" s="100">
        <v>299.77</v>
      </c>
      <c r="G65" s="107">
        <v>0.1</v>
      </c>
      <c r="H65" s="103">
        <f t="shared" si="16"/>
        <v>329.74699999999996</v>
      </c>
      <c r="I65" s="108" t="s">
        <v>58</v>
      </c>
      <c r="J65" s="109" t="s">
        <v>42</v>
      </c>
      <c r="K65" s="109" t="s">
        <v>42</v>
      </c>
      <c r="L65" s="110">
        <v>0</v>
      </c>
      <c r="M65" s="90">
        <v>0</v>
      </c>
      <c r="N65" s="90">
        <v>0</v>
      </c>
      <c r="O65" s="90">
        <f t="shared" si="17"/>
        <v>0</v>
      </c>
      <c r="P65" s="90">
        <f t="shared" si="18"/>
        <v>0</v>
      </c>
      <c r="Q65" s="91">
        <f t="shared" si="19"/>
        <v>0</v>
      </c>
      <c r="R65" s="97"/>
    </row>
    <row r="66" spans="1:18" s="78" customFormat="1" x14ac:dyDescent="0.3">
      <c r="A66" s="96">
        <f>IF(F66="","", COUNTA($F$17:F66))</f>
        <v>41</v>
      </c>
      <c r="B66" s="77"/>
      <c r="C66" s="77"/>
      <c r="D66" s="76"/>
      <c r="E66" s="105" t="s">
        <v>63</v>
      </c>
      <c r="F66" s="100">
        <v>119.7</v>
      </c>
      <c r="G66" s="107">
        <v>0.1</v>
      </c>
      <c r="H66" s="103">
        <f t="shared" si="16"/>
        <v>131.67000000000002</v>
      </c>
      <c r="I66" s="108" t="s">
        <v>58</v>
      </c>
      <c r="J66" s="109" t="s">
        <v>42</v>
      </c>
      <c r="K66" s="109" t="s">
        <v>42</v>
      </c>
      <c r="L66" s="110">
        <v>0</v>
      </c>
      <c r="M66" s="90">
        <v>0</v>
      </c>
      <c r="N66" s="90">
        <v>0</v>
      </c>
      <c r="O66" s="90">
        <f t="shared" si="17"/>
        <v>0</v>
      </c>
      <c r="P66" s="90">
        <f t="shared" si="18"/>
        <v>0</v>
      </c>
      <c r="Q66" s="91">
        <f t="shared" si="19"/>
        <v>0</v>
      </c>
      <c r="R66" s="97"/>
    </row>
    <row r="67" spans="1:18" s="78" customFormat="1" x14ac:dyDescent="0.3">
      <c r="A67" s="96">
        <f>IF(F67="","", COUNTA($F$17:F67))</f>
        <v>42</v>
      </c>
      <c r="B67" s="77"/>
      <c r="C67" s="77"/>
      <c r="D67" s="76"/>
      <c r="E67" s="105" t="s">
        <v>64</v>
      </c>
      <c r="F67" s="100">
        <v>179.91</v>
      </c>
      <c r="G67" s="107">
        <v>0.1</v>
      </c>
      <c r="H67" s="103">
        <f t="shared" si="16"/>
        <v>197.90100000000001</v>
      </c>
      <c r="I67" s="108" t="s">
        <v>58</v>
      </c>
      <c r="J67" s="109" t="s">
        <v>42</v>
      </c>
      <c r="K67" s="109" t="s">
        <v>42</v>
      </c>
      <c r="L67" s="110">
        <v>0</v>
      </c>
      <c r="M67" s="90">
        <v>0</v>
      </c>
      <c r="N67" s="90">
        <v>0</v>
      </c>
      <c r="O67" s="90">
        <f t="shared" si="17"/>
        <v>0</v>
      </c>
      <c r="P67" s="90">
        <f t="shared" si="18"/>
        <v>0</v>
      </c>
      <c r="Q67" s="91">
        <f t="shared" si="19"/>
        <v>0</v>
      </c>
      <c r="R67" s="97"/>
    </row>
    <row r="68" spans="1:18" s="78" customFormat="1" x14ac:dyDescent="0.3">
      <c r="A68" s="96">
        <f>IF(F68="","", COUNTA($F$17:F68))</f>
        <v>43</v>
      </c>
      <c r="B68" s="77"/>
      <c r="C68" s="77"/>
      <c r="D68" s="76"/>
      <c r="E68" s="105" t="s">
        <v>65</v>
      </c>
      <c r="F68" s="100">
        <v>17.670000000000002</v>
      </c>
      <c r="G68" s="107">
        <v>0.1</v>
      </c>
      <c r="H68" s="103">
        <f t="shared" si="16"/>
        <v>19.437000000000001</v>
      </c>
      <c r="I68" s="108" t="s">
        <v>58</v>
      </c>
      <c r="J68" s="109" t="s">
        <v>42</v>
      </c>
      <c r="K68" s="109" t="s">
        <v>42</v>
      </c>
      <c r="L68" s="110">
        <v>0</v>
      </c>
      <c r="M68" s="90">
        <v>0</v>
      </c>
      <c r="N68" s="90">
        <v>0</v>
      </c>
      <c r="O68" s="90">
        <f t="shared" si="17"/>
        <v>0</v>
      </c>
      <c r="P68" s="90">
        <f t="shared" si="18"/>
        <v>0</v>
      </c>
      <c r="Q68" s="91">
        <f t="shared" si="19"/>
        <v>0</v>
      </c>
      <c r="R68" s="97"/>
    </row>
    <row r="69" spans="1:18" s="78" customFormat="1" x14ac:dyDescent="0.3">
      <c r="A69" s="96">
        <f>IF(F69="","", COUNTA($F$17:F69))</f>
        <v>44</v>
      </c>
      <c r="B69" s="77"/>
      <c r="C69" s="77"/>
      <c r="D69" s="76"/>
      <c r="E69" s="105" t="s">
        <v>66</v>
      </c>
      <c r="F69" s="100">
        <v>372.25</v>
      </c>
      <c r="G69" s="107">
        <v>0.1</v>
      </c>
      <c r="H69" s="103">
        <f t="shared" si="16"/>
        <v>409.47500000000002</v>
      </c>
      <c r="I69" s="108" t="s">
        <v>58</v>
      </c>
      <c r="J69" s="109" t="s">
        <v>42</v>
      </c>
      <c r="K69" s="109" t="s">
        <v>42</v>
      </c>
      <c r="L69" s="110">
        <v>0</v>
      </c>
      <c r="M69" s="90">
        <v>0</v>
      </c>
      <c r="N69" s="90">
        <v>0</v>
      </c>
      <c r="O69" s="90">
        <f t="shared" si="17"/>
        <v>0</v>
      </c>
      <c r="P69" s="90">
        <f t="shared" si="18"/>
        <v>0</v>
      </c>
      <c r="Q69" s="91">
        <f t="shared" si="19"/>
        <v>0</v>
      </c>
      <c r="R69" s="97"/>
    </row>
    <row r="70" spans="1:18" s="78" customFormat="1" x14ac:dyDescent="0.3">
      <c r="A70" s="96">
        <f>IF(F70="","", COUNTA($F$17:F70))</f>
        <v>45</v>
      </c>
      <c r="B70" s="77"/>
      <c r="C70" s="77"/>
      <c r="D70" s="76"/>
      <c r="E70" s="105" t="s">
        <v>67</v>
      </c>
      <c r="F70" s="100">
        <v>732.48</v>
      </c>
      <c r="G70" s="107">
        <v>0.1</v>
      </c>
      <c r="H70" s="103">
        <f t="shared" si="16"/>
        <v>805.72800000000007</v>
      </c>
      <c r="I70" s="108" t="s">
        <v>58</v>
      </c>
      <c r="J70" s="109" t="s">
        <v>42</v>
      </c>
      <c r="K70" s="109" t="s">
        <v>42</v>
      </c>
      <c r="L70" s="110">
        <v>0</v>
      </c>
      <c r="M70" s="90">
        <v>0</v>
      </c>
      <c r="N70" s="90">
        <v>0</v>
      </c>
      <c r="O70" s="90">
        <f t="shared" si="17"/>
        <v>0</v>
      </c>
      <c r="P70" s="90">
        <f t="shared" si="18"/>
        <v>0</v>
      </c>
      <c r="Q70" s="91">
        <f t="shared" si="19"/>
        <v>0</v>
      </c>
      <c r="R70" s="97"/>
    </row>
    <row r="71" spans="1:18" s="78" customFormat="1" x14ac:dyDescent="0.3">
      <c r="A71" s="96">
        <f>IF(F71="","", COUNTA($F$17:F71))</f>
        <v>46</v>
      </c>
      <c r="B71" s="77"/>
      <c r="C71" s="77"/>
      <c r="D71" s="76"/>
      <c r="E71" s="105" t="s">
        <v>68</v>
      </c>
      <c r="F71" s="100">
        <v>107.89</v>
      </c>
      <c r="G71" s="107">
        <v>0.1</v>
      </c>
      <c r="H71" s="103">
        <f t="shared" si="16"/>
        <v>118.679</v>
      </c>
      <c r="I71" s="108" t="s">
        <v>58</v>
      </c>
      <c r="J71" s="109" t="s">
        <v>42</v>
      </c>
      <c r="K71" s="109" t="s">
        <v>42</v>
      </c>
      <c r="L71" s="110">
        <v>0</v>
      </c>
      <c r="M71" s="90">
        <v>0</v>
      </c>
      <c r="N71" s="90">
        <v>0</v>
      </c>
      <c r="O71" s="90">
        <f t="shared" si="17"/>
        <v>0</v>
      </c>
      <c r="P71" s="90">
        <f t="shared" si="18"/>
        <v>0</v>
      </c>
      <c r="Q71" s="91">
        <f t="shared" si="19"/>
        <v>0</v>
      </c>
      <c r="R71" s="97"/>
    </row>
    <row r="72" spans="1:18" s="78" customFormat="1" x14ac:dyDescent="0.3">
      <c r="A72" s="79"/>
      <c r="B72" s="77"/>
      <c r="C72" s="77"/>
      <c r="D72" s="76"/>
      <c r="E72" s="106" t="s">
        <v>69</v>
      </c>
      <c r="F72" s="92"/>
      <c r="G72" s="92"/>
      <c r="H72" s="104"/>
      <c r="I72" s="92"/>
      <c r="J72" s="92"/>
      <c r="K72" s="93"/>
      <c r="L72" s="92"/>
      <c r="M72" s="93"/>
      <c r="N72" s="93"/>
      <c r="O72" s="93"/>
      <c r="P72" s="93"/>
      <c r="Q72" s="94"/>
      <c r="R72" s="98"/>
    </row>
    <row r="73" spans="1:18" s="78" customFormat="1" x14ac:dyDescent="0.3">
      <c r="A73" s="96">
        <f>IF(F73="","", COUNTA($F$17:F73))</f>
        <v>47</v>
      </c>
      <c r="B73" s="77"/>
      <c r="C73" s="77"/>
      <c r="D73" s="76"/>
      <c r="E73" s="105" t="s">
        <v>70</v>
      </c>
      <c r="F73" s="100">
        <v>194.02</v>
      </c>
      <c r="G73" s="107">
        <v>0.1</v>
      </c>
      <c r="H73" s="103">
        <f t="shared" ref="H73:H74" si="20">G73*F73+F73</f>
        <v>213.42200000000003</v>
      </c>
      <c r="I73" s="108" t="s">
        <v>58</v>
      </c>
      <c r="J73" s="109" t="s">
        <v>42</v>
      </c>
      <c r="K73" s="109" t="s">
        <v>42</v>
      </c>
      <c r="L73" s="110">
        <v>0</v>
      </c>
      <c r="M73" s="90">
        <v>0</v>
      </c>
      <c r="N73" s="90">
        <v>0</v>
      </c>
      <c r="O73" s="90">
        <f t="shared" ref="O73:O74" si="21">H73*M73</f>
        <v>0</v>
      </c>
      <c r="P73" s="90">
        <f t="shared" ref="P73:P74" si="22">H73*N73</f>
        <v>0</v>
      </c>
      <c r="Q73" s="91">
        <f t="shared" ref="Q73:Q74" si="23">O73+P73</f>
        <v>0</v>
      </c>
      <c r="R73" s="97"/>
    </row>
    <row r="74" spans="1:18" s="78" customFormat="1" x14ac:dyDescent="0.3">
      <c r="A74" s="96">
        <f>IF(F74="","", COUNTA($F$17:F74))</f>
        <v>48</v>
      </c>
      <c r="B74" s="77"/>
      <c r="C74" s="77"/>
      <c r="D74" s="76"/>
      <c r="E74" s="105" t="s">
        <v>71</v>
      </c>
      <c r="F74" s="100">
        <v>90.16</v>
      </c>
      <c r="G74" s="107">
        <v>0.1</v>
      </c>
      <c r="H74" s="103">
        <f t="shared" si="20"/>
        <v>99.176000000000002</v>
      </c>
      <c r="I74" s="108" t="s">
        <v>58</v>
      </c>
      <c r="J74" s="109" t="s">
        <v>42</v>
      </c>
      <c r="K74" s="109" t="s">
        <v>42</v>
      </c>
      <c r="L74" s="110">
        <v>0</v>
      </c>
      <c r="M74" s="90">
        <v>0</v>
      </c>
      <c r="N74" s="90">
        <v>0</v>
      </c>
      <c r="O74" s="90">
        <f t="shared" si="21"/>
        <v>0</v>
      </c>
      <c r="P74" s="90">
        <f t="shared" si="22"/>
        <v>0</v>
      </c>
      <c r="Q74" s="91">
        <f t="shared" si="23"/>
        <v>0</v>
      </c>
      <c r="R74" s="97"/>
    </row>
    <row r="75" spans="1:18" s="78" customFormat="1" x14ac:dyDescent="0.3">
      <c r="A75" s="79"/>
      <c r="B75" s="77"/>
      <c r="C75" s="77"/>
      <c r="D75" s="76"/>
      <c r="E75" s="106" t="s">
        <v>161</v>
      </c>
      <c r="F75" s="92"/>
      <c r="G75" s="92"/>
      <c r="H75" s="104"/>
      <c r="I75" s="92"/>
      <c r="J75" s="92"/>
      <c r="K75" s="93"/>
      <c r="L75" s="92"/>
      <c r="M75" s="93"/>
      <c r="N75" s="93"/>
      <c r="O75" s="93"/>
      <c r="P75" s="93"/>
      <c r="Q75" s="94"/>
      <c r="R75" s="98"/>
    </row>
    <row r="76" spans="1:18" s="78" customFormat="1" x14ac:dyDescent="0.3">
      <c r="A76" s="96">
        <f>IF(F76="","", COUNTA($F$17:F76))</f>
        <v>49</v>
      </c>
      <c r="B76" s="77"/>
      <c r="C76" s="77"/>
      <c r="D76" s="76"/>
      <c r="E76" s="105" t="s">
        <v>72</v>
      </c>
      <c r="F76" s="100">
        <v>54</v>
      </c>
      <c r="G76" s="95">
        <v>0</v>
      </c>
      <c r="H76" s="103">
        <f t="shared" ref="H76:H82" si="24">F76+G76*F76</f>
        <v>54</v>
      </c>
      <c r="I76" s="102" t="s">
        <v>56</v>
      </c>
      <c r="J76" s="109" t="s">
        <v>42</v>
      </c>
      <c r="K76" s="109" t="s">
        <v>42</v>
      </c>
      <c r="L76" s="110">
        <v>0</v>
      </c>
      <c r="M76" s="90">
        <v>0</v>
      </c>
      <c r="N76" s="90">
        <v>0</v>
      </c>
      <c r="O76" s="90">
        <f t="shared" ref="O76:O82" si="25">H76*M76</f>
        <v>0</v>
      </c>
      <c r="P76" s="90">
        <f t="shared" ref="P76:P82" si="26">H76*N76</f>
        <v>0</v>
      </c>
      <c r="Q76" s="91">
        <f t="shared" ref="Q76:Q82" si="27">O76+P76</f>
        <v>0</v>
      </c>
      <c r="R76" s="97"/>
    </row>
    <row r="77" spans="1:18" s="78" customFormat="1" x14ac:dyDescent="0.3">
      <c r="A77" s="96">
        <f>IF(F77="","", COUNTA($F$17:F77))</f>
        <v>50</v>
      </c>
      <c r="B77" s="77"/>
      <c r="C77" s="77"/>
      <c r="D77" s="76"/>
      <c r="E77" s="105" t="s">
        <v>73</v>
      </c>
      <c r="F77" s="100">
        <v>45</v>
      </c>
      <c r="G77" s="95">
        <v>0</v>
      </c>
      <c r="H77" s="103">
        <f t="shared" si="24"/>
        <v>45</v>
      </c>
      <c r="I77" s="102" t="s">
        <v>56</v>
      </c>
      <c r="J77" s="109" t="s">
        <v>42</v>
      </c>
      <c r="K77" s="109" t="s">
        <v>42</v>
      </c>
      <c r="L77" s="110">
        <v>0</v>
      </c>
      <c r="M77" s="90">
        <v>0</v>
      </c>
      <c r="N77" s="90">
        <v>0</v>
      </c>
      <c r="O77" s="90">
        <f t="shared" si="25"/>
        <v>0</v>
      </c>
      <c r="P77" s="90">
        <f t="shared" si="26"/>
        <v>0</v>
      </c>
      <c r="Q77" s="91">
        <f t="shared" si="27"/>
        <v>0</v>
      </c>
      <c r="R77" s="97"/>
    </row>
    <row r="78" spans="1:18" s="78" customFormat="1" x14ac:dyDescent="0.3">
      <c r="A78" s="96">
        <f>IF(F78="","", COUNTA($F$17:F78))</f>
        <v>51</v>
      </c>
      <c r="B78" s="77"/>
      <c r="C78" s="77"/>
      <c r="D78" s="76"/>
      <c r="E78" s="105" t="s">
        <v>74</v>
      </c>
      <c r="F78" s="100">
        <v>47</v>
      </c>
      <c r="G78" s="95">
        <v>0</v>
      </c>
      <c r="H78" s="103">
        <f t="shared" si="24"/>
        <v>47</v>
      </c>
      <c r="I78" s="102" t="s">
        <v>56</v>
      </c>
      <c r="J78" s="109" t="s">
        <v>42</v>
      </c>
      <c r="K78" s="109" t="s">
        <v>42</v>
      </c>
      <c r="L78" s="110">
        <v>0</v>
      </c>
      <c r="M78" s="90">
        <v>0</v>
      </c>
      <c r="N78" s="90">
        <v>0</v>
      </c>
      <c r="O78" s="90">
        <f t="shared" si="25"/>
        <v>0</v>
      </c>
      <c r="P78" s="90">
        <f t="shared" si="26"/>
        <v>0</v>
      </c>
      <c r="Q78" s="91">
        <f t="shared" si="27"/>
        <v>0</v>
      </c>
      <c r="R78" s="97"/>
    </row>
    <row r="79" spans="1:18" s="78" customFormat="1" x14ac:dyDescent="0.3">
      <c r="A79" s="96">
        <f>IF(F79="","", COUNTA($F$17:F79))</f>
        <v>52</v>
      </c>
      <c r="B79" s="77"/>
      <c r="C79" s="77"/>
      <c r="D79" s="76"/>
      <c r="E79" s="105" t="s">
        <v>75</v>
      </c>
      <c r="F79" s="100">
        <v>38</v>
      </c>
      <c r="G79" s="95">
        <v>0</v>
      </c>
      <c r="H79" s="103">
        <f t="shared" si="24"/>
        <v>38</v>
      </c>
      <c r="I79" s="102" t="s">
        <v>56</v>
      </c>
      <c r="J79" s="109" t="s">
        <v>42</v>
      </c>
      <c r="K79" s="109" t="s">
        <v>42</v>
      </c>
      <c r="L79" s="110">
        <v>0</v>
      </c>
      <c r="M79" s="90">
        <v>0</v>
      </c>
      <c r="N79" s="90">
        <v>0</v>
      </c>
      <c r="O79" s="90">
        <f t="shared" si="25"/>
        <v>0</v>
      </c>
      <c r="P79" s="90">
        <f t="shared" si="26"/>
        <v>0</v>
      </c>
      <c r="Q79" s="91">
        <f t="shared" si="27"/>
        <v>0</v>
      </c>
      <c r="R79" s="97"/>
    </row>
    <row r="80" spans="1:18" s="78" customFormat="1" x14ac:dyDescent="0.3">
      <c r="A80" s="96">
        <f>IF(F80="","", COUNTA($F$17:F80))</f>
        <v>53</v>
      </c>
      <c r="B80" s="77"/>
      <c r="C80" s="77"/>
      <c r="D80" s="76"/>
      <c r="E80" s="105" t="s">
        <v>76</v>
      </c>
      <c r="F80" s="100">
        <v>56</v>
      </c>
      <c r="G80" s="95">
        <v>0</v>
      </c>
      <c r="H80" s="103">
        <f t="shared" si="24"/>
        <v>56</v>
      </c>
      <c r="I80" s="102" t="s">
        <v>56</v>
      </c>
      <c r="J80" s="109" t="s">
        <v>42</v>
      </c>
      <c r="K80" s="109" t="s">
        <v>42</v>
      </c>
      <c r="L80" s="110">
        <v>0</v>
      </c>
      <c r="M80" s="90">
        <v>0</v>
      </c>
      <c r="N80" s="90">
        <v>0</v>
      </c>
      <c r="O80" s="90">
        <f t="shared" si="25"/>
        <v>0</v>
      </c>
      <c r="P80" s="90">
        <f t="shared" si="26"/>
        <v>0</v>
      </c>
      <c r="Q80" s="91">
        <f t="shared" si="27"/>
        <v>0</v>
      </c>
      <c r="R80" s="97"/>
    </row>
    <row r="81" spans="1:18" s="78" customFormat="1" x14ac:dyDescent="0.3">
      <c r="A81" s="96">
        <f>IF(F81="","", COUNTA($F$17:F81))</f>
        <v>54</v>
      </c>
      <c r="B81" s="77"/>
      <c r="C81" s="77"/>
      <c r="D81" s="76"/>
      <c r="E81" s="105" t="s">
        <v>77</v>
      </c>
      <c r="F81" s="100">
        <v>78</v>
      </c>
      <c r="G81" s="95">
        <v>0</v>
      </c>
      <c r="H81" s="103">
        <f t="shared" si="24"/>
        <v>78</v>
      </c>
      <c r="I81" s="102" t="s">
        <v>56</v>
      </c>
      <c r="J81" s="109" t="s">
        <v>42</v>
      </c>
      <c r="K81" s="109" t="s">
        <v>42</v>
      </c>
      <c r="L81" s="110">
        <v>0</v>
      </c>
      <c r="M81" s="90">
        <v>0</v>
      </c>
      <c r="N81" s="90">
        <v>0</v>
      </c>
      <c r="O81" s="90">
        <f t="shared" si="25"/>
        <v>0</v>
      </c>
      <c r="P81" s="90">
        <f t="shared" si="26"/>
        <v>0</v>
      </c>
      <c r="Q81" s="91">
        <f t="shared" si="27"/>
        <v>0</v>
      </c>
      <c r="R81" s="97"/>
    </row>
    <row r="82" spans="1:18" s="78" customFormat="1" x14ac:dyDescent="0.3">
      <c r="A82" s="96">
        <f>IF(F82="","", COUNTA($F$17:F82))</f>
        <v>55</v>
      </c>
      <c r="B82" s="77"/>
      <c r="C82" s="77"/>
      <c r="D82" s="76"/>
      <c r="E82" s="105" t="s">
        <v>78</v>
      </c>
      <c r="F82" s="100">
        <v>88</v>
      </c>
      <c r="G82" s="95">
        <v>0</v>
      </c>
      <c r="H82" s="103">
        <f t="shared" si="24"/>
        <v>88</v>
      </c>
      <c r="I82" s="102" t="s">
        <v>56</v>
      </c>
      <c r="J82" s="109" t="s">
        <v>42</v>
      </c>
      <c r="K82" s="109" t="s">
        <v>42</v>
      </c>
      <c r="L82" s="110">
        <v>0</v>
      </c>
      <c r="M82" s="90">
        <v>0</v>
      </c>
      <c r="N82" s="90">
        <v>0</v>
      </c>
      <c r="O82" s="90">
        <f t="shared" si="25"/>
        <v>0</v>
      </c>
      <c r="P82" s="90">
        <f t="shared" si="26"/>
        <v>0</v>
      </c>
      <c r="Q82" s="91">
        <f t="shared" si="27"/>
        <v>0</v>
      </c>
      <c r="R82" s="97"/>
    </row>
    <row r="83" spans="1:18" s="78" customFormat="1" x14ac:dyDescent="0.3">
      <c r="A83" s="79"/>
      <c r="B83" s="77"/>
      <c r="C83" s="77"/>
      <c r="D83" s="76"/>
      <c r="E83" s="106" t="s">
        <v>162</v>
      </c>
      <c r="F83" s="92"/>
      <c r="G83" s="92"/>
      <c r="H83" s="104"/>
      <c r="I83" s="92"/>
      <c r="J83" s="92"/>
      <c r="K83" s="93"/>
      <c r="L83" s="92"/>
      <c r="M83" s="93"/>
      <c r="N83" s="93"/>
      <c r="O83" s="93"/>
      <c r="P83" s="93"/>
      <c r="Q83" s="94"/>
      <c r="R83" s="98"/>
    </row>
    <row r="84" spans="1:18" s="78" customFormat="1" x14ac:dyDescent="0.3">
      <c r="A84" s="96">
        <f>IF(F84="","", COUNTA($F$17:F84))</f>
        <v>56</v>
      </c>
      <c r="B84" s="77"/>
      <c r="C84" s="77"/>
      <c r="D84" s="76"/>
      <c r="E84" s="105" t="s">
        <v>79</v>
      </c>
      <c r="F84" s="100">
        <v>54</v>
      </c>
      <c r="G84" s="95">
        <v>0</v>
      </c>
      <c r="H84" s="103">
        <f t="shared" ref="H84:H90" si="28">F84+G84*F84</f>
        <v>54</v>
      </c>
      <c r="I84" s="102" t="s">
        <v>56</v>
      </c>
      <c r="J84" s="109" t="s">
        <v>42</v>
      </c>
      <c r="K84" s="109" t="s">
        <v>42</v>
      </c>
      <c r="L84" s="110">
        <v>0</v>
      </c>
      <c r="M84" s="90">
        <v>0</v>
      </c>
      <c r="N84" s="90">
        <v>0</v>
      </c>
      <c r="O84" s="90">
        <f t="shared" ref="O84:O90" si="29">H84*M84</f>
        <v>0</v>
      </c>
      <c r="P84" s="90">
        <f t="shared" ref="P84:P90" si="30">H84*N84</f>
        <v>0</v>
      </c>
      <c r="Q84" s="91">
        <f t="shared" ref="Q84:Q90" si="31">O84+P84</f>
        <v>0</v>
      </c>
      <c r="R84" s="97"/>
    </row>
    <row r="85" spans="1:18" s="78" customFormat="1" x14ac:dyDescent="0.3">
      <c r="A85" s="96">
        <f>IF(F85="","", COUNTA($F$17:F85))</f>
        <v>57</v>
      </c>
      <c r="B85" s="77"/>
      <c r="C85" s="77"/>
      <c r="D85" s="76"/>
      <c r="E85" s="105" t="s">
        <v>80</v>
      </c>
      <c r="F85" s="100">
        <v>23</v>
      </c>
      <c r="G85" s="95">
        <v>0</v>
      </c>
      <c r="H85" s="103">
        <f t="shared" si="28"/>
        <v>23</v>
      </c>
      <c r="I85" s="102" t="s">
        <v>56</v>
      </c>
      <c r="J85" s="109" t="s">
        <v>42</v>
      </c>
      <c r="K85" s="109" t="s">
        <v>42</v>
      </c>
      <c r="L85" s="110">
        <v>0</v>
      </c>
      <c r="M85" s="90">
        <v>0</v>
      </c>
      <c r="N85" s="90">
        <v>0</v>
      </c>
      <c r="O85" s="90">
        <f t="shared" si="29"/>
        <v>0</v>
      </c>
      <c r="P85" s="90">
        <f t="shared" si="30"/>
        <v>0</v>
      </c>
      <c r="Q85" s="91">
        <f t="shared" si="31"/>
        <v>0</v>
      </c>
      <c r="R85" s="97"/>
    </row>
    <row r="86" spans="1:18" s="78" customFormat="1" x14ac:dyDescent="0.3">
      <c r="A86" s="96">
        <f>IF(F86="","", COUNTA($F$17:F86))</f>
        <v>58</v>
      </c>
      <c r="B86" s="77"/>
      <c r="C86" s="77"/>
      <c r="D86" s="76"/>
      <c r="E86" s="105" t="s">
        <v>81</v>
      </c>
      <c r="F86" s="100">
        <v>14</v>
      </c>
      <c r="G86" s="95">
        <v>0</v>
      </c>
      <c r="H86" s="103">
        <f t="shared" si="28"/>
        <v>14</v>
      </c>
      <c r="I86" s="102" t="s">
        <v>56</v>
      </c>
      <c r="J86" s="109" t="s">
        <v>42</v>
      </c>
      <c r="K86" s="109" t="s">
        <v>42</v>
      </c>
      <c r="L86" s="110">
        <v>0</v>
      </c>
      <c r="M86" s="90">
        <v>0</v>
      </c>
      <c r="N86" s="90">
        <v>0</v>
      </c>
      <c r="O86" s="90">
        <f t="shared" si="29"/>
        <v>0</v>
      </c>
      <c r="P86" s="90">
        <f t="shared" si="30"/>
        <v>0</v>
      </c>
      <c r="Q86" s="91">
        <f t="shared" si="31"/>
        <v>0</v>
      </c>
      <c r="R86" s="97"/>
    </row>
    <row r="87" spans="1:18" s="78" customFormat="1" x14ac:dyDescent="0.3">
      <c r="A87" s="96">
        <f>IF(F87="","", COUNTA($F$17:F87))</f>
        <v>59</v>
      </c>
      <c r="B87" s="77"/>
      <c r="C87" s="77"/>
      <c r="D87" s="76"/>
      <c r="E87" s="105" t="s">
        <v>82</v>
      </c>
      <c r="F87" s="100">
        <v>45</v>
      </c>
      <c r="G87" s="95">
        <v>0</v>
      </c>
      <c r="H87" s="103">
        <f t="shared" si="28"/>
        <v>45</v>
      </c>
      <c r="I87" s="102" t="s">
        <v>56</v>
      </c>
      <c r="J87" s="109" t="s">
        <v>42</v>
      </c>
      <c r="K87" s="109" t="s">
        <v>42</v>
      </c>
      <c r="L87" s="110">
        <v>0</v>
      </c>
      <c r="M87" s="90">
        <v>0</v>
      </c>
      <c r="N87" s="90">
        <v>0</v>
      </c>
      <c r="O87" s="90">
        <f t="shared" si="29"/>
        <v>0</v>
      </c>
      <c r="P87" s="90">
        <f t="shared" si="30"/>
        <v>0</v>
      </c>
      <c r="Q87" s="91">
        <f t="shared" si="31"/>
        <v>0</v>
      </c>
      <c r="R87" s="97"/>
    </row>
    <row r="88" spans="1:18" s="78" customFormat="1" x14ac:dyDescent="0.3">
      <c r="A88" s="96">
        <f>IF(F88="","", COUNTA($F$17:F88))</f>
        <v>60</v>
      </c>
      <c r="B88" s="77"/>
      <c r="C88" s="77"/>
      <c r="D88" s="76"/>
      <c r="E88" s="105" t="s">
        <v>83</v>
      </c>
      <c r="F88" s="100">
        <v>56</v>
      </c>
      <c r="G88" s="95">
        <v>0</v>
      </c>
      <c r="H88" s="103">
        <f t="shared" si="28"/>
        <v>56</v>
      </c>
      <c r="I88" s="102" t="s">
        <v>56</v>
      </c>
      <c r="J88" s="109" t="s">
        <v>42</v>
      </c>
      <c r="K88" s="109" t="s">
        <v>42</v>
      </c>
      <c r="L88" s="110">
        <v>0</v>
      </c>
      <c r="M88" s="90">
        <v>0</v>
      </c>
      <c r="N88" s="90">
        <v>0</v>
      </c>
      <c r="O88" s="90">
        <f t="shared" si="29"/>
        <v>0</v>
      </c>
      <c r="P88" s="90">
        <f t="shared" si="30"/>
        <v>0</v>
      </c>
      <c r="Q88" s="91">
        <f t="shared" si="31"/>
        <v>0</v>
      </c>
      <c r="R88" s="97"/>
    </row>
    <row r="89" spans="1:18" s="78" customFormat="1" x14ac:dyDescent="0.3">
      <c r="A89" s="96">
        <f>IF(F89="","", COUNTA($F$17:F89))</f>
        <v>61</v>
      </c>
      <c r="B89" s="77"/>
      <c r="C89" s="77"/>
      <c r="D89" s="76"/>
      <c r="E89" s="105" t="s">
        <v>84</v>
      </c>
      <c r="F89" s="100">
        <v>38</v>
      </c>
      <c r="G89" s="95">
        <v>0</v>
      </c>
      <c r="H89" s="103">
        <f t="shared" si="28"/>
        <v>38</v>
      </c>
      <c r="I89" s="102" t="s">
        <v>56</v>
      </c>
      <c r="J89" s="109" t="s">
        <v>42</v>
      </c>
      <c r="K89" s="109" t="s">
        <v>42</v>
      </c>
      <c r="L89" s="110">
        <v>0</v>
      </c>
      <c r="M89" s="90">
        <v>0</v>
      </c>
      <c r="N89" s="90">
        <v>0</v>
      </c>
      <c r="O89" s="90">
        <f t="shared" si="29"/>
        <v>0</v>
      </c>
      <c r="P89" s="90">
        <f t="shared" si="30"/>
        <v>0</v>
      </c>
      <c r="Q89" s="91">
        <f t="shared" si="31"/>
        <v>0</v>
      </c>
      <c r="R89" s="97"/>
    </row>
    <row r="90" spans="1:18" s="78" customFormat="1" x14ac:dyDescent="0.3">
      <c r="A90" s="96">
        <f>IF(F90="","", COUNTA($F$17:F90))</f>
        <v>62</v>
      </c>
      <c r="B90" s="77"/>
      <c r="C90" s="77"/>
      <c r="D90" s="76"/>
      <c r="E90" s="105" t="s">
        <v>85</v>
      </c>
      <c r="F90" s="100">
        <v>45</v>
      </c>
      <c r="G90" s="95">
        <v>0</v>
      </c>
      <c r="H90" s="103">
        <f t="shared" si="28"/>
        <v>45</v>
      </c>
      <c r="I90" s="102" t="s">
        <v>56</v>
      </c>
      <c r="J90" s="109" t="s">
        <v>42</v>
      </c>
      <c r="K90" s="109" t="s">
        <v>42</v>
      </c>
      <c r="L90" s="110">
        <v>0</v>
      </c>
      <c r="M90" s="90">
        <v>0</v>
      </c>
      <c r="N90" s="90">
        <v>0</v>
      </c>
      <c r="O90" s="90">
        <f t="shared" si="29"/>
        <v>0</v>
      </c>
      <c r="P90" s="90">
        <f t="shared" si="30"/>
        <v>0</v>
      </c>
      <c r="Q90" s="91">
        <f t="shared" si="31"/>
        <v>0</v>
      </c>
      <c r="R90" s="97"/>
    </row>
    <row r="91" spans="1:18" s="78" customFormat="1" x14ac:dyDescent="0.3">
      <c r="A91" s="79"/>
      <c r="B91" s="77"/>
      <c r="C91" s="77"/>
      <c r="D91" s="76"/>
      <c r="E91" s="106" t="s">
        <v>163</v>
      </c>
      <c r="F91" s="92"/>
      <c r="G91" s="92"/>
      <c r="H91" s="104"/>
      <c r="I91" s="92"/>
      <c r="J91" s="92"/>
      <c r="K91" s="93"/>
      <c r="L91" s="92"/>
      <c r="M91" s="93"/>
      <c r="N91" s="93"/>
      <c r="O91" s="93"/>
      <c r="P91" s="93"/>
      <c r="Q91" s="94"/>
      <c r="R91" s="98"/>
    </row>
    <row r="92" spans="1:18" s="78" customFormat="1" x14ac:dyDescent="0.3">
      <c r="A92" s="96">
        <f>IF(F92="","", COUNTA($F$17:F92))</f>
        <v>63</v>
      </c>
      <c r="B92" s="77"/>
      <c r="C92" s="77"/>
      <c r="D92" s="76"/>
      <c r="E92" s="105" t="s">
        <v>86</v>
      </c>
      <c r="F92" s="100">
        <v>5475</v>
      </c>
      <c r="G92" s="95">
        <v>0</v>
      </c>
      <c r="H92" s="103">
        <f>F92+G92*F92</f>
        <v>5475</v>
      </c>
      <c r="I92" s="102" t="s">
        <v>56</v>
      </c>
      <c r="J92" s="109" t="s">
        <v>42</v>
      </c>
      <c r="K92" s="109" t="s">
        <v>42</v>
      </c>
      <c r="L92" s="110">
        <v>0</v>
      </c>
      <c r="M92" s="90">
        <v>0</v>
      </c>
      <c r="N92" s="90">
        <v>0</v>
      </c>
      <c r="O92" s="90">
        <f>H92*M92</f>
        <v>0</v>
      </c>
      <c r="P92" s="90">
        <f>H92*N92</f>
        <v>0</v>
      </c>
      <c r="Q92" s="91">
        <f>O92+P92</f>
        <v>0</v>
      </c>
      <c r="R92" s="97"/>
    </row>
    <row r="93" spans="1:18" s="78" customFormat="1" x14ac:dyDescent="0.3">
      <c r="A93" s="79"/>
      <c r="B93" s="77"/>
      <c r="C93" s="77"/>
      <c r="D93" s="76"/>
      <c r="E93" s="106" t="s">
        <v>164</v>
      </c>
      <c r="F93" s="92"/>
      <c r="G93" s="92"/>
      <c r="H93" s="104"/>
      <c r="I93" s="92"/>
      <c r="J93" s="92"/>
      <c r="K93" s="93"/>
      <c r="L93" s="92"/>
      <c r="M93" s="93"/>
      <c r="N93" s="93"/>
      <c r="O93" s="93"/>
      <c r="P93" s="93"/>
      <c r="Q93" s="94"/>
      <c r="R93" s="98"/>
    </row>
    <row r="94" spans="1:18" s="78" customFormat="1" x14ac:dyDescent="0.3">
      <c r="A94" s="96">
        <f>IF(F94="","", COUNTA($F$17:F94))</f>
        <v>64</v>
      </c>
      <c r="B94" s="77"/>
      <c r="C94" s="77"/>
      <c r="D94" s="76"/>
      <c r="E94" s="105" t="s">
        <v>87</v>
      </c>
      <c r="F94" s="100">
        <v>10593</v>
      </c>
      <c r="G94" s="107">
        <v>0.1</v>
      </c>
      <c r="H94" s="103">
        <f>F94+F94*G94</f>
        <v>11652.3</v>
      </c>
      <c r="I94" s="108" t="s">
        <v>57</v>
      </c>
      <c r="J94" s="109" t="s">
        <v>42</v>
      </c>
      <c r="K94" s="109" t="s">
        <v>42</v>
      </c>
      <c r="L94" s="110">
        <v>0</v>
      </c>
      <c r="M94" s="90">
        <v>0</v>
      </c>
      <c r="N94" s="90">
        <v>0</v>
      </c>
      <c r="O94" s="90">
        <f>H94*M94</f>
        <v>0</v>
      </c>
      <c r="P94" s="90">
        <f>H94*N94</f>
        <v>0</v>
      </c>
      <c r="Q94" s="91">
        <f>O94+P94</f>
        <v>0</v>
      </c>
      <c r="R94" s="97"/>
    </row>
    <row r="95" spans="1:18" s="80" customFormat="1" x14ac:dyDescent="0.3">
      <c r="A95" s="81"/>
      <c r="B95" s="77"/>
      <c r="C95" s="77"/>
      <c r="D95" s="76"/>
      <c r="E95" s="106" t="s">
        <v>167</v>
      </c>
      <c r="F95" s="92"/>
      <c r="G95" s="92"/>
      <c r="H95" s="104"/>
      <c r="I95" s="92"/>
      <c r="J95" s="92"/>
      <c r="K95" s="93"/>
      <c r="L95" s="92"/>
      <c r="M95" s="93"/>
      <c r="N95" s="93"/>
      <c r="O95" s="93"/>
      <c r="P95" s="93"/>
      <c r="Q95" s="94"/>
      <c r="R95" s="98"/>
    </row>
    <row r="96" spans="1:18" s="78" customFormat="1" x14ac:dyDescent="0.3">
      <c r="A96" s="79"/>
      <c r="B96" s="77"/>
      <c r="C96" s="77"/>
      <c r="D96" s="76"/>
      <c r="E96" s="106" t="s">
        <v>165</v>
      </c>
      <c r="F96" s="92"/>
      <c r="G96" s="92"/>
      <c r="H96" s="104"/>
      <c r="I96" s="92"/>
      <c r="J96" s="92"/>
      <c r="K96" s="93"/>
      <c r="L96" s="92"/>
      <c r="M96" s="93"/>
      <c r="N96" s="93"/>
      <c r="O96" s="93"/>
      <c r="P96" s="93"/>
      <c r="Q96" s="94"/>
      <c r="R96" s="98"/>
    </row>
    <row r="97" spans="1:18" s="78" customFormat="1" x14ac:dyDescent="0.3">
      <c r="A97" s="96">
        <f>IF(F97="","", COUNTA($F$17:F97))</f>
        <v>65</v>
      </c>
      <c r="B97" s="77"/>
      <c r="C97" s="77"/>
      <c r="D97" s="76"/>
      <c r="E97" s="105" t="s">
        <v>88</v>
      </c>
      <c r="F97" s="100">
        <v>343.55</v>
      </c>
      <c r="G97" s="107">
        <v>0.1</v>
      </c>
      <c r="H97" s="103">
        <f t="shared" ref="H97:H102" si="32">G97*F97+F97</f>
        <v>377.90500000000003</v>
      </c>
      <c r="I97" s="108" t="s">
        <v>58</v>
      </c>
      <c r="J97" s="109" t="s">
        <v>42</v>
      </c>
      <c r="K97" s="109" t="s">
        <v>42</v>
      </c>
      <c r="L97" s="110">
        <v>0</v>
      </c>
      <c r="M97" s="90">
        <v>0</v>
      </c>
      <c r="N97" s="90">
        <v>0</v>
      </c>
      <c r="O97" s="90">
        <f t="shared" ref="O97:O102" si="33">H97*M97</f>
        <v>0</v>
      </c>
      <c r="P97" s="90">
        <f t="shared" ref="P97:P102" si="34">H97*N97</f>
        <v>0</v>
      </c>
      <c r="Q97" s="91">
        <f t="shared" ref="Q97:Q102" si="35">O97+P97</f>
        <v>0</v>
      </c>
      <c r="R97" s="97"/>
    </row>
    <row r="98" spans="1:18" s="78" customFormat="1" x14ac:dyDescent="0.3">
      <c r="A98" s="96">
        <f>IF(F98="","", COUNTA($F$17:F98))</f>
        <v>66</v>
      </c>
      <c r="B98" s="77"/>
      <c r="C98" s="77"/>
      <c r="D98" s="76"/>
      <c r="E98" s="105" t="s">
        <v>89</v>
      </c>
      <c r="F98" s="100">
        <v>878.24</v>
      </c>
      <c r="G98" s="107">
        <v>0.1</v>
      </c>
      <c r="H98" s="103">
        <f t="shared" si="32"/>
        <v>966.06400000000008</v>
      </c>
      <c r="I98" s="108" t="s">
        <v>58</v>
      </c>
      <c r="J98" s="109" t="s">
        <v>42</v>
      </c>
      <c r="K98" s="109" t="s">
        <v>42</v>
      </c>
      <c r="L98" s="110">
        <v>0</v>
      </c>
      <c r="M98" s="90">
        <v>0</v>
      </c>
      <c r="N98" s="90">
        <v>0</v>
      </c>
      <c r="O98" s="90">
        <f t="shared" si="33"/>
        <v>0</v>
      </c>
      <c r="P98" s="90">
        <f t="shared" si="34"/>
        <v>0</v>
      </c>
      <c r="Q98" s="91">
        <f t="shared" si="35"/>
        <v>0</v>
      </c>
      <c r="R98" s="97"/>
    </row>
    <row r="99" spans="1:18" s="78" customFormat="1" x14ac:dyDescent="0.3">
      <c r="A99" s="96">
        <f>IF(F99="","", COUNTA($F$17:F99))</f>
        <v>67</v>
      </c>
      <c r="B99" s="77"/>
      <c r="C99" s="77"/>
      <c r="D99" s="76"/>
      <c r="E99" s="105" t="s">
        <v>90</v>
      </c>
      <c r="F99" s="100">
        <v>957.13</v>
      </c>
      <c r="G99" s="107">
        <v>0.1</v>
      </c>
      <c r="H99" s="103">
        <f t="shared" si="32"/>
        <v>1052.8430000000001</v>
      </c>
      <c r="I99" s="108" t="s">
        <v>58</v>
      </c>
      <c r="J99" s="109" t="s">
        <v>42</v>
      </c>
      <c r="K99" s="109" t="s">
        <v>42</v>
      </c>
      <c r="L99" s="110">
        <v>0</v>
      </c>
      <c r="M99" s="90">
        <v>0</v>
      </c>
      <c r="N99" s="90">
        <v>0</v>
      </c>
      <c r="O99" s="90">
        <f t="shared" si="33"/>
        <v>0</v>
      </c>
      <c r="P99" s="90">
        <f t="shared" si="34"/>
        <v>0</v>
      </c>
      <c r="Q99" s="91">
        <f t="shared" si="35"/>
        <v>0</v>
      </c>
      <c r="R99" s="97"/>
    </row>
    <row r="100" spans="1:18" s="78" customFormat="1" x14ac:dyDescent="0.3">
      <c r="A100" s="96">
        <f>IF(F100="","", COUNTA($F$17:F100))</f>
        <v>68</v>
      </c>
      <c r="B100" s="77"/>
      <c r="C100" s="77"/>
      <c r="D100" s="76"/>
      <c r="E100" s="105" t="s">
        <v>91</v>
      </c>
      <c r="F100" s="100">
        <v>348.47</v>
      </c>
      <c r="G100" s="107">
        <v>0.1</v>
      </c>
      <c r="H100" s="103">
        <f t="shared" si="32"/>
        <v>383.31700000000001</v>
      </c>
      <c r="I100" s="108" t="s">
        <v>58</v>
      </c>
      <c r="J100" s="109" t="s">
        <v>42</v>
      </c>
      <c r="K100" s="109" t="s">
        <v>42</v>
      </c>
      <c r="L100" s="110">
        <v>0</v>
      </c>
      <c r="M100" s="90">
        <v>0</v>
      </c>
      <c r="N100" s="90">
        <v>0</v>
      </c>
      <c r="O100" s="90">
        <f t="shared" si="33"/>
        <v>0</v>
      </c>
      <c r="P100" s="90">
        <f t="shared" si="34"/>
        <v>0</v>
      </c>
      <c r="Q100" s="91">
        <f t="shared" si="35"/>
        <v>0</v>
      </c>
      <c r="R100" s="97"/>
    </row>
    <row r="101" spans="1:18" s="78" customFormat="1" x14ac:dyDescent="0.3">
      <c r="A101" s="96">
        <f>IF(F101="","", COUNTA($F$17:F101))</f>
        <v>69</v>
      </c>
      <c r="B101" s="77"/>
      <c r="C101" s="77"/>
      <c r="D101" s="76"/>
      <c r="E101" s="105" t="s">
        <v>92</v>
      </c>
      <c r="F101" s="100">
        <v>80.66</v>
      </c>
      <c r="G101" s="107">
        <v>0.1</v>
      </c>
      <c r="H101" s="103">
        <f t="shared" si="32"/>
        <v>88.725999999999999</v>
      </c>
      <c r="I101" s="108" t="s">
        <v>58</v>
      </c>
      <c r="J101" s="109" t="s">
        <v>42</v>
      </c>
      <c r="K101" s="109" t="s">
        <v>42</v>
      </c>
      <c r="L101" s="110">
        <v>0</v>
      </c>
      <c r="M101" s="90">
        <v>0</v>
      </c>
      <c r="N101" s="90">
        <v>0</v>
      </c>
      <c r="O101" s="90">
        <f t="shared" si="33"/>
        <v>0</v>
      </c>
      <c r="P101" s="90">
        <f t="shared" si="34"/>
        <v>0</v>
      </c>
      <c r="Q101" s="91">
        <f t="shared" si="35"/>
        <v>0</v>
      </c>
      <c r="R101" s="97"/>
    </row>
    <row r="102" spans="1:18" s="78" customFormat="1" x14ac:dyDescent="0.3">
      <c r="A102" s="96">
        <f>IF(F102="","", COUNTA($F$17:F102))</f>
        <v>70</v>
      </c>
      <c r="B102" s="77"/>
      <c r="C102" s="77"/>
      <c r="D102" s="76"/>
      <c r="E102" s="105" t="s">
        <v>93</v>
      </c>
      <c r="F102" s="100">
        <v>236.17</v>
      </c>
      <c r="G102" s="107">
        <v>0.1</v>
      </c>
      <c r="H102" s="103">
        <f t="shared" si="32"/>
        <v>259.78699999999998</v>
      </c>
      <c r="I102" s="108" t="s">
        <v>58</v>
      </c>
      <c r="J102" s="109" t="s">
        <v>42</v>
      </c>
      <c r="K102" s="109" t="s">
        <v>42</v>
      </c>
      <c r="L102" s="110">
        <v>0</v>
      </c>
      <c r="M102" s="90">
        <v>0</v>
      </c>
      <c r="N102" s="90">
        <v>0</v>
      </c>
      <c r="O102" s="90">
        <f t="shared" si="33"/>
        <v>0</v>
      </c>
      <c r="P102" s="90">
        <f t="shared" si="34"/>
        <v>0</v>
      </c>
      <c r="Q102" s="91">
        <f t="shared" si="35"/>
        <v>0</v>
      </c>
      <c r="R102" s="97"/>
    </row>
    <row r="103" spans="1:18" s="78" customFormat="1" x14ac:dyDescent="0.3">
      <c r="A103" s="79"/>
      <c r="B103" s="77"/>
      <c r="C103" s="77"/>
      <c r="D103" s="76"/>
      <c r="E103" s="106" t="s">
        <v>94</v>
      </c>
      <c r="F103" s="92"/>
      <c r="G103" s="92"/>
      <c r="H103" s="104"/>
      <c r="I103" s="92"/>
      <c r="J103" s="92"/>
      <c r="K103" s="93"/>
      <c r="L103" s="92"/>
      <c r="M103" s="93"/>
      <c r="N103" s="93"/>
      <c r="O103" s="93"/>
      <c r="P103" s="93"/>
      <c r="Q103" s="94"/>
      <c r="R103" s="98"/>
    </row>
    <row r="104" spans="1:18" s="78" customFormat="1" x14ac:dyDescent="0.3">
      <c r="A104" s="96">
        <f>IF(F104="","", COUNTA($F$17:F104))</f>
        <v>71</v>
      </c>
      <c r="B104" s="77"/>
      <c r="C104" s="77"/>
      <c r="D104" s="76"/>
      <c r="E104" s="105" t="s">
        <v>95</v>
      </c>
      <c r="F104" s="100">
        <v>235.02</v>
      </c>
      <c r="G104" s="107">
        <v>0.1</v>
      </c>
      <c r="H104" s="103">
        <f>G104*F104+F104</f>
        <v>258.52199999999999</v>
      </c>
      <c r="I104" s="108" t="s">
        <v>58</v>
      </c>
      <c r="J104" s="109" t="s">
        <v>42</v>
      </c>
      <c r="K104" s="109" t="s">
        <v>42</v>
      </c>
      <c r="L104" s="110">
        <v>0</v>
      </c>
      <c r="M104" s="90">
        <v>0</v>
      </c>
      <c r="N104" s="90">
        <v>0</v>
      </c>
      <c r="O104" s="90">
        <f>H104*M104</f>
        <v>0</v>
      </c>
      <c r="P104" s="90">
        <f>H104*N104</f>
        <v>0</v>
      </c>
      <c r="Q104" s="91">
        <f t="shared" ref="Q104" si="36">O104+P104</f>
        <v>0</v>
      </c>
      <c r="R104" s="97"/>
    </row>
    <row r="105" spans="1:18" s="78" customFormat="1" x14ac:dyDescent="0.3">
      <c r="A105" s="79"/>
      <c r="B105" s="77"/>
      <c r="C105" s="77"/>
      <c r="D105" s="76"/>
      <c r="E105" s="106" t="s">
        <v>96</v>
      </c>
      <c r="F105" s="92"/>
      <c r="G105" s="92"/>
      <c r="H105" s="104"/>
      <c r="I105" s="92"/>
      <c r="J105" s="92"/>
      <c r="K105" s="93"/>
      <c r="L105" s="92"/>
      <c r="M105" s="93"/>
      <c r="N105" s="93"/>
      <c r="O105" s="93"/>
      <c r="P105" s="93"/>
      <c r="Q105" s="94"/>
      <c r="R105" s="98"/>
    </row>
    <row r="106" spans="1:18" s="78" customFormat="1" x14ac:dyDescent="0.3">
      <c r="A106" s="96">
        <f>IF(F106="","", COUNTA($F$17:F106))</f>
        <v>72</v>
      </c>
      <c r="B106" s="77"/>
      <c r="C106" s="77"/>
      <c r="D106" s="76"/>
      <c r="E106" s="105" t="s">
        <v>97</v>
      </c>
      <c r="F106" s="100">
        <v>1167.76</v>
      </c>
      <c r="G106" s="107">
        <v>0.1</v>
      </c>
      <c r="H106" s="103">
        <f>G106*F106+F106</f>
        <v>1284.5360000000001</v>
      </c>
      <c r="I106" s="108" t="s">
        <v>58</v>
      </c>
      <c r="J106" s="109" t="s">
        <v>42</v>
      </c>
      <c r="K106" s="109" t="s">
        <v>42</v>
      </c>
      <c r="L106" s="110">
        <v>0</v>
      </c>
      <c r="M106" s="90">
        <v>0</v>
      </c>
      <c r="N106" s="90">
        <v>0</v>
      </c>
      <c r="O106" s="90">
        <f>H106*M106</f>
        <v>0</v>
      </c>
      <c r="P106" s="90">
        <f>H106*N106</f>
        <v>0</v>
      </c>
      <c r="Q106" s="91">
        <f t="shared" ref="Q106" si="37">O106+P106</f>
        <v>0</v>
      </c>
      <c r="R106" s="97"/>
    </row>
    <row r="107" spans="1:18" s="78" customFormat="1" x14ac:dyDescent="0.3">
      <c r="A107" s="79"/>
      <c r="B107" s="77"/>
      <c r="C107" s="77"/>
      <c r="D107" s="76"/>
      <c r="E107" s="106" t="s">
        <v>98</v>
      </c>
      <c r="F107" s="92"/>
      <c r="G107" s="92"/>
      <c r="H107" s="104"/>
      <c r="I107" s="92"/>
      <c r="J107" s="92"/>
      <c r="K107" s="93"/>
      <c r="L107" s="92"/>
      <c r="M107" s="93"/>
      <c r="N107" s="93"/>
      <c r="O107" s="93"/>
      <c r="P107" s="93"/>
      <c r="Q107" s="94"/>
      <c r="R107" s="98"/>
    </row>
    <row r="108" spans="1:18" s="78" customFormat="1" x14ac:dyDescent="0.3">
      <c r="A108" s="96">
        <f>IF(F108="","", COUNTA($F$17:F108))</f>
        <v>73</v>
      </c>
      <c r="B108" s="77"/>
      <c r="C108" s="77"/>
      <c r="D108" s="76"/>
      <c r="E108" s="105" t="s">
        <v>99</v>
      </c>
      <c r="F108" s="100">
        <v>321.49</v>
      </c>
      <c r="G108" s="107">
        <v>0.1</v>
      </c>
      <c r="H108" s="103">
        <f>G108*F108+F108</f>
        <v>353.63900000000001</v>
      </c>
      <c r="I108" s="108" t="s">
        <v>58</v>
      </c>
      <c r="J108" s="109" t="s">
        <v>42</v>
      </c>
      <c r="K108" s="109" t="s">
        <v>42</v>
      </c>
      <c r="L108" s="110">
        <v>0</v>
      </c>
      <c r="M108" s="90">
        <v>0</v>
      </c>
      <c r="N108" s="90">
        <v>0</v>
      </c>
      <c r="O108" s="90">
        <f>H108*M108</f>
        <v>0</v>
      </c>
      <c r="P108" s="90">
        <f>H108*N108</f>
        <v>0</v>
      </c>
      <c r="Q108" s="91">
        <f t="shared" ref="Q108" si="38">O108+P108</f>
        <v>0</v>
      </c>
      <c r="R108" s="97"/>
    </row>
    <row r="109" spans="1:18" s="78" customFormat="1" x14ac:dyDescent="0.3">
      <c r="A109" s="79"/>
      <c r="B109" s="77"/>
      <c r="C109" s="77"/>
      <c r="D109" s="76"/>
      <c r="E109" s="106" t="s">
        <v>100</v>
      </c>
      <c r="F109" s="92"/>
      <c r="G109" s="92"/>
      <c r="H109" s="104"/>
      <c r="I109" s="92"/>
      <c r="J109" s="92"/>
      <c r="K109" s="93"/>
      <c r="L109" s="92"/>
      <c r="M109" s="93"/>
      <c r="N109" s="93"/>
      <c r="O109" s="93"/>
      <c r="P109" s="93"/>
      <c r="Q109" s="94"/>
      <c r="R109" s="98"/>
    </row>
    <row r="110" spans="1:18" s="78" customFormat="1" x14ac:dyDescent="0.3">
      <c r="A110" s="96">
        <f>IF(F110="","", COUNTA($F$17:F110))</f>
        <v>74</v>
      </c>
      <c r="B110" s="77"/>
      <c r="C110" s="77"/>
      <c r="D110" s="76"/>
      <c r="E110" s="105" t="s">
        <v>101</v>
      </c>
      <c r="F110" s="100">
        <v>288</v>
      </c>
      <c r="G110" s="107">
        <v>0.1</v>
      </c>
      <c r="H110" s="103">
        <f t="shared" ref="H110:H114" si="39">G110*F110+F110</f>
        <v>316.8</v>
      </c>
      <c r="I110" s="108" t="s">
        <v>58</v>
      </c>
      <c r="J110" s="109" t="s">
        <v>42</v>
      </c>
      <c r="K110" s="109" t="s">
        <v>42</v>
      </c>
      <c r="L110" s="110">
        <v>0</v>
      </c>
      <c r="M110" s="90">
        <v>0</v>
      </c>
      <c r="N110" s="90">
        <v>0</v>
      </c>
      <c r="O110" s="90">
        <f t="shared" ref="O110:O114" si="40">H110*M110</f>
        <v>0</v>
      </c>
      <c r="P110" s="90">
        <f t="shared" ref="P110:P114" si="41">H110*N110</f>
        <v>0</v>
      </c>
      <c r="Q110" s="91">
        <f t="shared" ref="Q110:Q114" si="42">O110+P110</f>
        <v>0</v>
      </c>
      <c r="R110" s="97"/>
    </row>
    <row r="111" spans="1:18" s="78" customFormat="1" x14ac:dyDescent="0.3">
      <c r="A111" s="96">
        <f>IF(F111="","", COUNTA($F$17:F111))</f>
        <v>75</v>
      </c>
      <c r="B111" s="77"/>
      <c r="C111" s="77"/>
      <c r="D111" s="76"/>
      <c r="E111" s="105" t="s">
        <v>102</v>
      </c>
      <c r="F111" s="100">
        <v>10</v>
      </c>
      <c r="G111" s="107">
        <v>0.1</v>
      </c>
      <c r="H111" s="103">
        <f t="shared" si="39"/>
        <v>11</v>
      </c>
      <c r="I111" s="108" t="s">
        <v>58</v>
      </c>
      <c r="J111" s="109" t="s">
        <v>42</v>
      </c>
      <c r="K111" s="109" t="s">
        <v>42</v>
      </c>
      <c r="L111" s="110">
        <v>0</v>
      </c>
      <c r="M111" s="90">
        <v>0</v>
      </c>
      <c r="N111" s="90">
        <v>0</v>
      </c>
      <c r="O111" s="90">
        <f t="shared" si="40"/>
        <v>0</v>
      </c>
      <c r="P111" s="90">
        <f t="shared" si="41"/>
        <v>0</v>
      </c>
      <c r="Q111" s="91">
        <f t="shared" si="42"/>
        <v>0</v>
      </c>
      <c r="R111" s="97"/>
    </row>
    <row r="112" spans="1:18" s="78" customFormat="1" x14ac:dyDescent="0.3">
      <c r="A112" s="96">
        <f>IF(F112="","", COUNTA($F$17:F112))</f>
        <v>76</v>
      </c>
      <c r="B112" s="77"/>
      <c r="C112" s="77"/>
      <c r="D112" s="76"/>
      <c r="E112" s="105" t="s">
        <v>103</v>
      </c>
      <c r="F112" s="100">
        <v>71.84</v>
      </c>
      <c r="G112" s="107">
        <v>0.1</v>
      </c>
      <c r="H112" s="103">
        <f t="shared" si="39"/>
        <v>79.024000000000001</v>
      </c>
      <c r="I112" s="108" t="s">
        <v>58</v>
      </c>
      <c r="J112" s="109" t="s">
        <v>42</v>
      </c>
      <c r="K112" s="109" t="s">
        <v>42</v>
      </c>
      <c r="L112" s="110">
        <v>0</v>
      </c>
      <c r="M112" s="90">
        <v>0</v>
      </c>
      <c r="N112" s="90">
        <v>0</v>
      </c>
      <c r="O112" s="90">
        <f t="shared" si="40"/>
        <v>0</v>
      </c>
      <c r="P112" s="90">
        <f t="shared" si="41"/>
        <v>0</v>
      </c>
      <c r="Q112" s="91">
        <f t="shared" si="42"/>
        <v>0</v>
      </c>
      <c r="R112" s="97"/>
    </row>
    <row r="113" spans="1:18" s="78" customFormat="1" x14ac:dyDescent="0.3">
      <c r="A113" s="96">
        <f>IF(F113="","", COUNTA($F$17:F113))</f>
        <v>77</v>
      </c>
      <c r="B113" s="77"/>
      <c r="C113" s="77"/>
      <c r="D113" s="76"/>
      <c r="E113" s="105" t="s">
        <v>104</v>
      </c>
      <c r="F113" s="100">
        <v>27.61</v>
      </c>
      <c r="G113" s="107">
        <v>0.1</v>
      </c>
      <c r="H113" s="103">
        <f t="shared" si="39"/>
        <v>30.370999999999999</v>
      </c>
      <c r="I113" s="108" t="s">
        <v>58</v>
      </c>
      <c r="J113" s="109" t="s">
        <v>42</v>
      </c>
      <c r="K113" s="109" t="s">
        <v>42</v>
      </c>
      <c r="L113" s="110">
        <v>0</v>
      </c>
      <c r="M113" s="90">
        <v>0</v>
      </c>
      <c r="N113" s="90">
        <v>0</v>
      </c>
      <c r="O113" s="90">
        <f t="shared" si="40"/>
        <v>0</v>
      </c>
      <c r="P113" s="90">
        <f t="shared" si="41"/>
        <v>0</v>
      </c>
      <c r="Q113" s="91">
        <f t="shared" si="42"/>
        <v>0</v>
      </c>
      <c r="R113" s="97"/>
    </row>
    <row r="114" spans="1:18" s="78" customFormat="1" x14ac:dyDescent="0.3">
      <c r="A114" s="96">
        <f>IF(F114="","", COUNTA($F$17:F114))</f>
        <v>78</v>
      </c>
      <c r="B114" s="77"/>
      <c r="C114" s="77"/>
      <c r="D114" s="76"/>
      <c r="E114" s="105" t="s">
        <v>105</v>
      </c>
      <c r="F114" s="100">
        <v>36.69</v>
      </c>
      <c r="G114" s="107">
        <v>0.1</v>
      </c>
      <c r="H114" s="103">
        <f t="shared" si="39"/>
        <v>40.358999999999995</v>
      </c>
      <c r="I114" s="108" t="s">
        <v>58</v>
      </c>
      <c r="J114" s="109" t="s">
        <v>42</v>
      </c>
      <c r="K114" s="109" t="s">
        <v>42</v>
      </c>
      <c r="L114" s="110">
        <v>0</v>
      </c>
      <c r="M114" s="90">
        <v>0</v>
      </c>
      <c r="N114" s="90">
        <v>0</v>
      </c>
      <c r="O114" s="90">
        <f t="shared" si="40"/>
        <v>0</v>
      </c>
      <c r="P114" s="90">
        <f t="shared" si="41"/>
        <v>0</v>
      </c>
      <c r="Q114" s="91">
        <f t="shared" si="42"/>
        <v>0</v>
      </c>
      <c r="R114" s="97"/>
    </row>
    <row r="115" spans="1:18" s="78" customFormat="1" x14ac:dyDescent="0.3">
      <c r="A115" s="79"/>
      <c r="B115" s="77"/>
      <c r="C115" s="77"/>
      <c r="D115" s="76"/>
      <c r="E115" s="106" t="s">
        <v>158</v>
      </c>
      <c r="F115" s="92"/>
      <c r="G115" s="92"/>
      <c r="H115" s="104"/>
      <c r="I115" s="92"/>
      <c r="J115" s="92"/>
      <c r="K115" s="93"/>
      <c r="L115" s="92"/>
      <c r="M115" s="93"/>
      <c r="N115" s="93"/>
      <c r="O115" s="93"/>
      <c r="P115" s="93"/>
      <c r="Q115" s="94"/>
      <c r="R115" s="98"/>
    </row>
    <row r="116" spans="1:18" s="78" customFormat="1" x14ac:dyDescent="0.3">
      <c r="A116" s="96">
        <f>IF(F116="","", COUNTA($F$17:F116))</f>
        <v>79</v>
      </c>
      <c r="B116" s="77"/>
      <c r="C116" s="77"/>
      <c r="D116" s="76"/>
      <c r="E116" s="105" t="s">
        <v>106</v>
      </c>
      <c r="F116" s="100">
        <v>45</v>
      </c>
      <c r="G116" s="95">
        <v>0</v>
      </c>
      <c r="H116" s="103">
        <f t="shared" ref="H116:H123" si="43">F116+G116*F116</f>
        <v>45</v>
      </c>
      <c r="I116" s="102" t="s">
        <v>56</v>
      </c>
      <c r="J116" s="109" t="s">
        <v>42</v>
      </c>
      <c r="K116" s="109" t="s">
        <v>42</v>
      </c>
      <c r="L116" s="110">
        <v>0</v>
      </c>
      <c r="M116" s="90">
        <v>0</v>
      </c>
      <c r="N116" s="90">
        <v>0</v>
      </c>
      <c r="O116" s="90">
        <f t="shared" ref="O116:O123" si="44">H116*M116</f>
        <v>0</v>
      </c>
      <c r="P116" s="90">
        <f t="shared" ref="P116:P123" si="45">H116*N116</f>
        <v>0</v>
      </c>
      <c r="Q116" s="91">
        <f t="shared" ref="Q116:Q123" si="46">O116+P116</f>
        <v>0</v>
      </c>
      <c r="R116" s="97"/>
    </row>
    <row r="117" spans="1:18" s="78" customFormat="1" x14ac:dyDescent="0.3">
      <c r="A117" s="96">
        <f>IF(F117="","", COUNTA($F$17:F117))</f>
        <v>80</v>
      </c>
      <c r="B117" s="77"/>
      <c r="C117" s="77"/>
      <c r="D117" s="76"/>
      <c r="E117" s="105" t="s">
        <v>107</v>
      </c>
      <c r="F117" s="100">
        <v>86</v>
      </c>
      <c r="G117" s="95">
        <v>0</v>
      </c>
      <c r="H117" s="103">
        <f t="shared" si="43"/>
        <v>86</v>
      </c>
      <c r="I117" s="102" t="s">
        <v>56</v>
      </c>
      <c r="J117" s="109" t="s">
        <v>42</v>
      </c>
      <c r="K117" s="109" t="s">
        <v>42</v>
      </c>
      <c r="L117" s="110">
        <v>0</v>
      </c>
      <c r="M117" s="90">
        <v>0</v>
      </c>
      <c r="N117" s="90">
        <v>0</v>
      </c>
      <c r="O117" s="90">
        <f t="shared" si="44"/>
        <v>0</v>
      </c>
      <c r="P117" s="90">
        <f t="shared" si="45"/>
        <v>0</v>
      </c>
      <c r="Q117" s="91">
        <f t="shared" si="46"/>
        <v>0</v>
      </c>
      <c r="R117" s="97"/>
    </row>
    <row r="118" spans="1:18" s="78" customFormat="1" x14ac:dyDescent="0.3">
      <c r="A118" s="96">
        <f>IF(F118="","", COUNTA($F$17:F118))</f>
        <v>81</v>
      </c>
      <c r="B118" s="77"/>
      <c r="C118" s="77"/>
      <c r="D118" s="76"/>
      <c r="E118" s="105" t="s">
        <v>108</v>
      </c>
      <c r="F118" s="100">
        <v>47</v>
      </c>
      <c r="G118" s="95">
        <v>0</v>
      </c>
      <c r="H118" s="103">
        <f t="shared" si="43"/>
        <v>47</v>
      </c>
      <c r="I118" s="102" t="s">
        <v>56</v>
      </c>
      <c r="J118" s="109" t="s">
        <v>42</v>
      </c>
      <c r="K118" s="109" t="s">
        <v>42</v>
      </c>
      <c r="L118" s="110">
        <v>0</v>
      </c>
      <c r="M118" s="90">
        <v>0</v>
      </c>
      <c r="N118" s="90">
        <v>0</v>
      </c>
      <c r="O118" s="90">
        <f t="shared" si="44"/>
        <v>0</v>
      </c>
      <c r="P118" s="90">
        <f t="shared" si="45"/>
        <v>0</v>
      </c>
      <c r="Q118" s="91">
        <f t="shared" si="46"/>
        <v>0</v>
      </c>
      <c r="R118" s="97"/>
    </row>
    <row r="119" spans="1:18" s="78" customFormat="1" x14ac:dyDescent="0.3">
      <c r="A119" s="96">
        <f>IF(F119="","", COUNTA($F$17:F119))</f>
        <v>82</v>
      </c>
      <c r="B119" s="77"/>
      <c r="C119" s="77"/>
      <c r="D119" s="76"/>
      <c r="E119" s="105" t="s">
        <v>109</v>
      </c>
      <c r="F119" s="100">
        <v>35</v>
      </c>
      <c r="G119" s="95">
        <v>0</v>
      </c>
      <c r="H119" s="103">
        <f t="shared" si="43"/>
        <v>35</v>
      </c>
      <c r="I119" s="102" t="s">
        <v>56</v>
      </c>
      <c r="J119" s="109" t="s">
        <v>42</v>
      </c>
      <c r="K119" s="109" t="s">
        <v>42</v>
      </c>
      <c r="L119" s="110">
        <v>0</v>
      </c>
      <c r="M119" s="90">
        <v>0</v>
      </c>
      <c r="N119" s="90">
        <v>0</v>
      </c>
      <c r="O119" s="90">
        <f t="shared" si="44"/>
        <v>0</v>
      </c>
      <c r="P119" s="90">
        <f t="shared" si="45"/>
        <v>0</v>
      </c>
      <c r="Q119" s="91">
        <f t="shared" si="46"/>
        <v>0</v>
      </c>
      <c r="R119" s="97"/>
    </row>
    <row r="120" spans="1:18" s="78" customFormat="1" x14ac:dyDescent="0.3">
      <c r="A120" s="96">
        <f>IF(F120="","", COUNTA($F$17:F120))</f>
        <v>83</v>
      </c>
      <c r="B120" s="77"/>
      <c r="C120" s="77"/>
      <c r="D120" s="76"/>
      <c r="E120" s="105" t="s">
        <v>110</v>
      </c>
      <c r="F120" s="100">
        <v>74</v>
      </c>
      <c r="G120" s="95">
        <v>0</v>
      </c>
      <c r="H120" s="103">
        <f t="shared" si="43"/>
        <v>74</v>
      </c>
      <c r="I120" s="102" t="s">
        <v>56</v>
      </c>
      <c r="J120" s="109" t="s">
        <v>42</v>
      </c>
      <c r="K120" s="109" t="s">
        <v>42</v>
      </c>
      <c r="L120" s="110">
        <v>0</v>
      </c>
      <c r="M120" s="90">
        <v>0</v>
      </c>
      <c r="N120" s="90">
        <v>0</v>
      </c>
      <c r="O120" s="90">
        <f t="shared" si="44"/>
        <v>0</v>
      </c>
      <c r="P120" s="90">
        <f t="shared" si="45"/>
        <v>0</v>
      </c>
      <c r="Q120" s="91">
        <f t="shared" si="46"/>
        <v>0</v>
      </c>
      <c r="R120" s="97"/>
    </row>
    <row r="121" spans="1:18" s="78" customFormat="1" x14ac:dyDescent="0.3">
      <c r="A121" s="96">
        <f>IF(F121="","", COUNTA($F$17:F121))</f>
        <v>84</v>
      </c>
      <c r="B121" s="77"/>
      <c r="C121" s="77"/>
      <c r="D121" s="76"/>
      <c r="E121" s="105" t="s">
        <v>111</v>
      </c>
      <c r="F121" s="100">
        <v>68</v>
      </c>
      <c r="G121" s="95">
        <v>0</v>
      </c>
      <c r="H121" s="103">
        <f t="shared" si="43"/>
        <v>68</v>
      </c>
      <c r="I121" s="102" t="s">
        <v>56</v>
      </c>
      <c r="J121" s="109" t="s">
        <v>42</v>
      </c>
      <c r="K121" s="109" t="s">
        <v>42</v>
      </c>
      <c r="L121" s="110">
        <v>0</v>
      </c>
      <c r="M121" s="90">
        <v>0</v>
      </c>
      <c r="N121" s="90">
        <v>0</v>
      </c>
      <c r="O121" s="90">
        <f t="shared" si="44"/>
        <v>0</v>
      </c>
      <c r="P121" s="90">
        <f t="shared" si="45"/>
        <v>0</v>
      </c>
      <c r="Q121" s="91">
        <f t="shared" si="46"/>
        <v>0</v>
      </c>
      <c r="R121" s="97"/>
    </row>
    <row r="122" spans="1:18" s="78" customFormat="1" x14ac:dyDescent="0.3">
      <c r="A122" s="96">
        <f>IF(F122="","", COUNTA($F$17:F122))</f>
        <v>85</v>
      </c>
      <c r="B122" s="77"/>
      <c r="C122" s="77"/>
      <c r="D122" s="76"/>
      <c r="E122" s="105" t="s">
        <v>110</v>
      </c>
      <c r="F122" s="100">
        <v>38</v>
      </c>
      <c r="G122" s="95">
        <v>0</v>
      </c>
      <c r="H122" s="103">
        <f t="shared" si="43"/>
        <v>38</v>
      </c>
      <c r="I122" s="102" t="s">
        <v>56</v>
      </c>
      <c r="J122" s="109" t="s">
        <v>42</v>
      </c>
      <c r="K122" s="109" t="s">
        <v>42</v>
      </c>
      <c r="L122" s="110">
        <v>0</v>
      </c>
      <c r="M122" s="90">
        <v>0</v>
      </c>
      <c r="N122" s="90">
        <v>0</v>
      </c>
      <c r="O122" s="90">
        <f t="shared" si="44"/>
        <v>0</v>
      </c>
      <c r="P122" s="90">
        <f t="shared" si="45"/>
        <v>0</v>
      </c>
      <c r="Q122" s="91">
        <f t="shared" si="46"/>
        <v>0</v>
      </c>
      <c r="R122" s="97"/>
    </row>
    <row r="123" spans="1:18" s="78" customFormat="1" x14ac:dyDescent="0.3">
      <c r="A123" s="96">
        <f>IF(F123="","", COUNTA($F$17:F123))</f>
        <v>86</v>
      </c>
      <c r="B123" s="77"/>
      <c r="C123" s="77"/>
      <c r="D123" s="76"/>
      <c r="E123" s="105" t="s">
        <v>112</v>
      </c>
      <c r="F123" s="100">
        <v>58</v>
      </c>
      <c r="G123" s="95">
        <v>0</v>
      </c>
      <c r="H123" s="103">
        <f t="shared" si="43"/>
        <v>58</v>
      </c>
      <c r="I123" s="102" t="s">
        <v>56</v>
      </c>
      <c r="J123" s="109" t="s">
        <v>42</v>
      </c>
      <c r="K123" s="109" t="s">
        <v>42</v>
      </c>
      <c r="L123" s="110">
        <v>0</v>
      </c>
      <c r="M123" s="90">
        <v>0</v>
      </c>
      <c r="N123" s="90">
        <v>0</v>
      </c>
      <c r="O123" s="90">
        <f t="shared" si="44"/>
        <v>0</v>
      </c>
      <c r="P123" s="90">
        <f t="shared" si="45"/>
        <v>0</v>
      </c>
      <c r="Q123" s="91">
        <f t="shared" si="46"/>
        <v>0</v>
      </c>
      <c r="R123" s="97"/>
    </row>
    <row r="124" spans="1:18" s="78" customFormat="1" x14ac:dyDescent="0.3">
      <c r="A124" s="79"/>
      <c r="B124" s="77"/>
      <c r="C124" s="77"/>
      <c r="D124" s="76"/>
      <c r="E124" s="106" t="s">
        <v>159</v>
      </c>
      <c r="F124" s="92"/>
      <c r="G124" s="92"/>
      <c r="H124" s="104"/>
      <c r="I124" s="92"/>
      <c r="J124" s="92"/>
      <c r="K124" s="93"/>
      <c r="L124" s="92"/>
      <c r="M124" s="93"/>
      <c r="N124" s="93"/>
      <c r="O124" s="93"/>
      <c r="P124" s="93"/>
      <c r="Q124" s="94"/>
      <c r="R124" s="98"/>
    </row>
    <row r="125" spans="1:18" s="78" customFormat="1" x14ac:dyDescent="0.3">
      <c r="A125" s="96">
        <f>IF(F125="","", COUNTA($F$17:F125))</f>
        <v>87</v>
      </c>
      <c r="B125" s="77"/>
      <c r="C125" s="77"/>
      <c r="D125" s="76"/>
      <c r="E125" s="105" t="s">
        <v>113</v>
      </c>
      <c r="F125" s="100">
        <v>28</v>
      </c>
      <c r="G125" s="95">
        <v>0</v>
      </c>
      <c r="H125" s="103">
        <f t="shared" ref="H125:H132" si="47">F125+G125*F125</f>
        <v>28</v>
      </c>
      <c r="I125" s="102" t="s">
        <v>56</v>
      </c>
      <c r="J125" s="109" t="s">
        <v>42</v>
      </c>
      <c r="K125" s="109" t="s">
        <v>42</v>
      </c>
      <c r="L125" s="110">
        <v>0</v>
      </c>
      <c r="M125" s="90">
        <v>0</v>
      </c>
      <c r="N125" s="90">
        <v>0</v>
      </c>
      <c r="O125" s="90">
        <f t="shared" ref="O125:O132" si="48">H125*M125</f>
        <v>0</v>
      </c>
      <c r="P125" s="90">
        <f t="shared" ref="P125:P132" si="49">H125*N125</f>
        <v>0</v>
      </c>
      <c r="Q125" s="91">
        <f t="shared" ref="Q125:Q132" si="50">O125+P125</f>
        <v>0</v>
      </c>
      <c r="R125" s="97"/>
    </row>
    <row r="126" spans="1:18" s="78" customFormat="1" x14ac:dyDescent="0.3">
      <c r="A126" s="96">
        <f>IF(F126="","", COUNTA($F$17:F126))</f>
        <v>88</v>
      </c>
      <c r="B126" s="77"/>
      <c r="C126" s="77"/>
      <c r="D126" s="76"/>
      <c r="E126" s="105" t="s">
        <v>114</v>
      </c>
      <c r="F126" s="100">
        <v>38</v>
      </c>
      <c r="G126" s="95">
        <v>0</v>
      </c>
      <c r="H126" s="103">
        <f t="shared" si="47"/>
        <v>38</v>
      </c>
      <c r="I126" s="102" t="s">
        <v>56</v>
      </c>
      <c r="J126" s="109" t="s">
        <v>42</v>
      </c>
      <c r="K126" s="109" t="s">
        <v>42</v>
      </c>
      <c r="L126" s="110">
        <v>0</v>
      </c>
      <c r="M126" s="90">
        <v>0</v>
      </c>
      <c r="N126" s="90">
        <v>0</v>
      </c>
      <c r="O126" s="90">
        <f t="shared" si="48"/>
        <v>0</v>
      </c>
      <c r="P126" s="90">
        <f t="shared" si="49"/>
        <v>0</v>
      </c>
      <c r="Q126" s="91">
        <f t="shared" si="50"/>
        <v>0</v>
      </c>
      <c r="R126" s="97"/>
    </row>
    <row r="127" spans="1:18" s="78" customFormat="1" x14ac:dyDescent="0.3">
      <c r="A127" s="96">
        <f>IF(F127="","", COUNTA($F$17:F127))</f>
        <v>89</v>
      </c>
      <c r="B127" s="77"/>
      <c r="C127" s="77"/>
      <c r="D127" s="76"/>
      <c r="E127" s="105" t="s">
        <v>115</v>
      </c>
      <c r="F127" s="100">
        <v>22</v>
      </c>
      <c r="G127" s="95">
        <v>0</v>
      </c>
      <c r="H127" s="103">
        <f t="shared" si="47"/>
        <v>22</v>
      </c>
      <c r="I127" s="102" t="s">
        <v>56</v>
      </c>
      <c r="J127" s="109" t="s">
        <v>42</v>
      </c>
      <c r="K127" s="109" t="s">
        <v>42</v>
      </c>
      <c r="L127" s="110">
        <v>0</v>
      </c>
      <c r="M127" s="90">
        <v>0</v>
      </c>
      <c r="N127" s="90">
        <v>0</v>
      </c>
      <c r="O127" s="90">
        <f t="shared" si="48"/>
        <v>0</v>
      </c>
      <c r="P127" s="90">
        <f t="shared" si="49"/>
        <v>0</v>
      </c>
      <c r="Q127" s="91">
        <f t="shared" si="50"/>
        <v>0</v>
      </c>
      <c r="R127" s="97"/>
    </row>
    <row r="128" spans="1:18" s="78" customFormat="1" x14ac:dyDescent="0.3">
      <c r="A128" s="96">
        <f>IF(F128="","", COUNTA($F$17:F128))</f>
        <v>90</v>
      </c>
      <c r="B128" s="77"/>
      <c r="C128" s="77"/>
      <c r="D128" s="76"/>
      <c r="E128" s="105" t="s">
        <v>116</v>
      </c>
      <c r="F128" s="100">
        <v>26</v>
      </c>
      <c r="G128" s="95">
        <v>0</v>
      </c>
      <c r="H128" s="103">
        <f t="shared" si="47"/>
        <v>26</v>
      </c>
      <c r="I128" s="102" t="s">
        <v>56</v>
      </c>
      <c r="J128" s="109" t="s">
        <v>42</v>
      </c>
      <c r="K128" s="109" t="s">
        <v>42</v>
      </c>
      <c r="L128" s="110">
        <v>0</v>
      </c>
      <c r="M128" s="90">
        <v>0</v>
      </c>
      <c r="N128" s="90">
        <v>0</v>
      </c>
      <c r="O128" s="90">
        <f t="shared" si="48"/>
        <v>0</v>
      </c>
      <c r="P128" s="90">
        <f t="shared" si="49"/>
        <v>0</v>
      </c>
      <c r="Q128" s="91">
        <f t="shared" si="50"/>
        <v>0</v>
      </c>
      <c r="R128" s="97"/>
    </row>
    <row r="129" spans="1:18" s="78" customFormat="1" x14ac:dyDescent="0.3">
      <c r="A129" s="96">
        <f>IF(F129="","", COUNTA($F$17:F129))</f>
        <v>91</v>
      </c>
      <c r="B129" s="77"/>
      <c r="C129" s="77"/>
      <c r="D129" s="76"/>
      <c r="E129" s="105" t="s">
        <v>117</v>
      </c>
      <c r="F129" s="100">
        <v>32</v>
      </c>
      <c r="G129" s="95">
        <v>0</v>
      </c>
      <c r="H129" s="103">
        <f t="shared" si="47"/>
        <v>32</v>
      </c>
      <c r="I129" s="102" t="s">
        <v>56</v>
      </c>
      <c r="J129" s="109" t="s">
        <v>42</v>
      </c>
      <c r="K129" s="109" t="s">
        <v>42</v>
      </c>
      <c r="L129" s="110">
        <v>0</v>
      </c>
      <c r="M129" s="90">
        <v>0</v>
      </c>
      <c r="N129" s="90">
        <v>0</v>
      </c>
      <c r="O129" s="90">
        <f t="shared" si="48"/>
        <v>0</v>
      </c>
      <c r="P129" s="90">
        <f t="shared" si="49"/>
        <v>0</v>
      </c>
      <c r="Q129" s="91">
        <f t="shared" si="50"/>
        <v>0</v>
      </c>
      <c r="R129" s="97"/>
    </row>
    <row r="130" spans="1:18" s="78" customFormat="1" x14ac:dyDescent="0.3">
      <c r="A130" s="96">
        <f>IF(F130="","", COUNTA($F$17:F130))</f>
        <v>92</v>
      </c>
      <c r="B130" s="77"/>
      <c r="C130" s="77"/>
      <c r="D130" s="76"/>
      <c r="E130" s="105" t="s">
        <v>118</v>
      </c>
      <c r="F130" s="100">
        <v>18</v>
      </c>
      <c r="G130" s="95">
        <v>0</v>
      </c>
      <c r="H130" s="103">
        <f t="shared" si="47"/>
        <v>18</v>
      </c>
      <c r="I130" s="102" t="s">
        <v>56</v>
      </c>
      <c r="J130" s="109" t="s">
        <v>42</v>
      </c>
      <c r="K130" s="109" t="s">
        <v>42</v>
      </c>
      <c r="L130" s="110">
        <v>0</v>
      </c>
      <c r="M130" s="90">
        <v>0</v>
      </c>
      <c r="N130" s="90">
        <v>0</v>
      </c>
      <c r="O130" s="90">
        <f t="shared" si="48"/>
        <v>0</v>
      </c>
      <c r="P130" s="90">
        <f t="shared" si="49"/>
        <v>0</v>
      </c>
      <c r="Q130" s="91">
        <f t="shared" si="50"/>
        <v>0</v>
      </c>
      <c r="R130" s="97"/>
    </row>
    <row r="131" spans="1:18" s="78" customFormat="1" x14ac:dyDescent="0.3">
      <c r="A131" s="96">
        <f>IF(F131="","", COUNTA($F$17:F131))</f>
        <v>93</v>
      </c>
      <c r="B131" s="77"/>
      <c r="C131" s="77"/>
      <c r="D131" s="76"/>
      <c r="E131" s="105" t="s">
        <v>117</v>
      </c>
      <c r="F131" s="100">
        <v>27</v>
      </c>
      <c r="G131" s="95">
        <v>0</v>
      </c>
      <c r="H131" s="103">
        <f t="shared" si="47"/>
        <v>27</v>
      </c>
      <c r="I131" s="102" t="s">
        <v>56</v>
      </c>
      <c r="J131" s="109" t="s">
        <v>42</v>
      </c>
      <c r="K131" s="109" t="s">
        <v>42</v>
      </c>
      <c r="L131" s="110">
        <v>0</v>
      </c>
      <c r="M131" s="90">
        <v>0</v>
      </c>
      <c r="N131" s="90">
        <v>0</v>
      </c>
      <c r="O131" s="90">
        <f t="shared" si="48"/>
        <v>0</v>
      </c>
      <c r="P131" s="90">
        <f t="shared" si="49"/>
        <v>0</v>
      </c>
      <c r="Q131" s="91">
        <f t="shared" si="50"/>
        <v>0</v>
      </c>
      <c r="R131" s="97"/>
    </row>
    <row r="132" spans="1:18" s="78" customFormat="1" x14ac:dyDescent="0.3">
      <c r="A132" s="96">
        <f>IF(F132="","", COUNTA($F$17:F132))</f>
        <v>94</v>
      </c>
      <c r="B132" s="77"/>
      <c r="C132" s="77"/>
      <c r="D132" s="76"/>
      <c r="E132" s="105" t="s">
        <v>119</v>
      </c>
      <c r="F132" s="100">
        <v>34</v>
      </c>
      <c r="G132" s="95">
        <v>0</v>
      </c>
      <c r="H132" s="103">
        <f t="shared" si="47"/>
        <v>34</v>
      </c>
      <c r="I132" s="102" t="s">
        <v>56</v>
      </c>
      <c r="J132" s="109" t="s">
        <v>42</v>
      </c>
      <c r="K132" s="109" t="s">
        <v>42</v>
      </c>
      <c r="L132" s="110">
        <v>0</v>
      </c>
      <c r="M132" s="90">
        <v>0</v>
      </c>
      <c r="N132" s="90">
        <v>0</v>
      </c>
      <c r="O132" s="90">
        <f t="shared" si="48"/>
        <v>0</v>
      </c>
      <c r="P132" s="90">
        <f t="shared" si="49"/>
        <v>0</v>
      </c>
      <c r="Q132" s="91">
        <f t="shared" si="50"/>
        <v>0</v>
      </c>
      <c r="R132" s="97"/>
    </row>
    <row r="133" spans="1:18" s="78" customFormat="1" x14ac:dyDescent="0.3">
      <c r="A133" s="79"/>
      <c r="B133" s="77"/>
      <c r="C133" s="77"/>
      <c r="D133" s="76"/>
      <c r="E133" s="106" t="s">
        <v>160</v>
      </c>
      <c r="F133" s="92"/>
      <c r="G133" s="92"/>
      <c r="H133" s="104"/>
      <c r="I133" s="92"/>
      <c r="J133" s="92"/>
      <c r="K133" s="93"/>
      <c r="L133" s="92"/>
      <c r="M133" s="93"/>
      <c r="N133" s="93"/>
      <c r="O133" s="93"/>
      <c r="P133" s="93"/>
      <c r="Q133" s="94"/>
      <c r="R133" s="98"/>
    </row>
    <row r="134" spans="1:18" s="78" customFormat="1" x14ac:dyDescent="0.3">
      <c r="A134" s="96">
        <f>IF(F134="","", COUNTA($F$17:F134))</f>
        <v>95</v>
      </c>
      <c r="B134" s="77"/>
      <c r="C134" s="77"/>
      <c r="D134" s="76"/>
      <c r="E134" s="105" t="s">
        <v>120</v>
      </c>
      <c r="F134" s="100">
        <v>18</v>
      </c>
      <c r="G134" s="95">
        <v>0</v>
      </c>
      <c r="H134" s="103">
        <f t="shared" ref="H134:H141" si="51">F134+G134*F134</f>
        <v>18</v>
      </c>
      <c r="I134" s="102" t="s">
        <v>56</v>
      </c>
      <c r="J134" s="109" t="s">
        <v>42</v>
      </c>
      <c r="K134" s="109" t="s">
        <v>42</v>
      </c>
      <c r="L134" s="110">
        <v>0</v>
      </c>
      <c r="M134" s="90">
        <v>0</v>
      </c>
      <c r="N134" s="90">
        <v>0</v>
      </c>
      <c r="O134" s="90">
        <f t="shared" ref="O134:O141" si="52">H134*M134</f>
        <v>0</v>
      </c>
      <c r="P134" s="90">
        <f t="shared" ref="P134:P141" si="53">H134*N134</f>
        <v>0</v>
      </c>
      <c r="Q134" s="91">
        <f t="shared" ref="Q134:Q141" si="54">O134+P134</f>
        <v>0</v>
      </c>
      <c r="R134" s="97"/>
    </row>
    <row r="135" spans="1:18" s="78" customFormat="1" x14ac:dyDescent="0.3">
      <c r="A135" s="96">
        <f>IF(F135="","", COUNTA($F$17:F135))</f>
        <v>96</v>
      </c>
      <c r="B135" s="77"/>
      <c r="C135" s="77"/>
      <c r="D135" s="76"/>
      <c r="E135" s="105" t="s">
        <v>121</v>
      </c>
      <c r="F135" s="100">
        <v>32</v>
      </c>
      <c r="G135" s="95">
        <v>0</v>
      </c>
      <c r="H135" s="103">
        <f t="shared" si="51"/>
        <v>32</v>
      </c>
      <c r="I135" s="102" t="s">
        <v>56</v>
      </c>
      <c r="J135" s="109" t="s">
        <v>42</v>
      </c>
      <c r="K135" s="109" t="s">
        <v>42</v>
      </c>
      <c r="L135" s="110">
        <v>0</v>
      </c>
      <c r="M135" s="90">
        <v>0</v>
      </c>
      <c r="N135" s="90">
        <v>0</v>
      </c>
      <c r="O135" s="90">
        <f t="shared" si="52"/>
        <v>0</v>
      </c>
      <c r="P135" s="90">
        <f t="shared" si="53"/>
        <v>0</v>
      </c>
      <c r="Q135" s="91">
        <f t="shared" si="54"/>
        <v>0</v>
      </c>
      <c r="R135" s="97"/>
    </row>
    <row r="136" spans="1:18" s="78" customFormat="1" x14ac:dyDescent="0.3">
      <c r="A136" s="96">
        <f>IF(F136="","", COUNTA($F$17:F136))</f>
        <v>97</v>
      </c>
      <c r="B136" s="77"/>
      <c r="C136" s="77"/>
      <c r="D136" s="76"/>
      <c r="E136" s="105" t="s">
        <v>122</v>
      </c>
      <c r="F136" s="100">
        <v>45</v>
      </c>
      <c r="G136" s="95">
        <v>0</v>
      </c>
      <c r="H136" s="103">
        <f t="shared" si="51"/>
        <v>45</v>
      </c>
      <c r="I136" s="102" t="s">
        <v>56</v>
      </c>
      <c r="J136" s="109" t="s">
        <v>42</v>
      </c>
      <c r="K136" s="109" t="s">
        <v>42</v>
      </c>
      <c r="L136" s="110">
        <v>0</v>
      </c>
      <c r="M136" s="90">
        <v>0</v>
      </c>
      <c r="N136" s="90">
        <v>0</v>
      </c>
      <c r="O136" s="90">
        <f t="shared" si="52"/>
        <v>0</v>
      </c>
      <c r="P136" s="90">
        <f t="shared" si="53"/>
        <v>0</v>
      </c>
      <c r="Q136" s="91">
        <f t="shared" si="54"/>
        <v>0</v>
      </c>
      <c r="R136" s="97"/>
    </row>
    <row r="137" spans="1:18" s="78" customFormat="1" x14ac:dyDescent="0.3">
      <c r="A137" s="96">
        <f>IF(F137="","", COUNTA($F$17:F137))</f>
        <v>98</v>
      </c>
      <c r="B137" s="77"/>
      <c r="C137" s="77"/>
      <c r="D137" s="76"/>
      <c r="E137" s="105" t="s">
        <v>123</v>
      </c>
      <c r="F137" s="100">
        <v>18</v>
      </c>
      <c r="G137" s="95">
        <v>0</v>
      </c>
      <c r="H137" s="103">
        <f t="shared" si="51"/>
        <v>18</v>
      </c>
      <c r="I137" s="102" t="s">
        <v>56</v>
      </c>
      <c r="J137" s="109" t="s">
        <v>42</v>
      </c>
      <c r="K137" s="109" t="s">
        <v>42</v>
      </c>
      <c r="L137" s="110">
        <v>0</v>
      </c>
      <c r="M137" s="90">
        <v>0</v>
      </c>
      <c r="N137" s="90">
        <v>0</v>
      </c>
      <c r="O137" s="90">
        <f t="shared" si="52"/>
        <v>0</v>
      </c>
      <c r="P137" s="90">
        <f t="shared" si="53"/>
        <v>0</v>
      </c>
      <c r="Q137" s="91">
        <f t="shared" si="54"/>
        <v>0</v>
      </c>
      <c r="R137" s="97"/>
    </row>
    <row r="138" spans="1:18" s="78" customFormat="1" x14ac:dyDescent="0.3">
      <c r="A138" s="96">
        <f>IF(F138="","", COUNTA($F$17:F138))</f>
        <v>99</v>
      </c>
      <c r="B138" s="77"/>
      <c r="C138" s="77"/>
      <c r="D138" s="76"/>
      <c r="E138" s="105" t="s">
        <v>124</v>
      </c>
      <c r="F138" s="100">
        <v>26</v>
      </c>
      <c r="G138" s="95">
        <v>0</v>
      </c>
      <c r="H138" s="103">
        <f t="shared" si="51"/>
        <v>26</v>
      </c>
      <c r="I138" s="102" t="s">
        <v>56</v>
      </c>
      <c r="J138" s="109" t="s">
        <v>42</v>
      </c>
      <c r="K138" s="109" t="s">
        <v>42</v>
      </c>
      <c r="L138" s="110">
        <v>0</v>
      </c>
      <c r="M138" s="90">
        <v>0</v>
      </c>
      <c r="N138" s="90">
        <v>0</v>
      </c>
      <c r="O138" s="90">
        <f t="shared" si="52"/>
        <v>0</v>
      </c>
      <c r="P138" s="90">
        <f t="shared" si="53"/>
        <v>0</v>
      </c>
      <c r="Q138" s="91">
        <f t="shared" si="54"/>
        <v>0</v>
      </c>
      <c r="R138" s="97"/>
    </row>
    <row r="139" spans="1:18" s="78" customFormat="1" x14ac:dyDescent="0.3">
      <c r="A139" s="96">
        <f>IF(F139="","", COUNTA($F$17:F139))</f>
        <v>100</v>
      </c>
      <c r="B139" s="77"/>
      <c r="C139" s="77"/>
      <c r="D139" s="76"/>
      <c r="E139" s="105" t="s">
        <v>125</v>
      </c>
      <c r="F139" s="100">
        <v>18</v>
      </c>
      <c r="G139" s="95">
        <v>0</v>
      </c>
      <c r="H139" s="103">
        <f t="shared" si="51"/>
        <v>18</v>
      </c>
      <c r="I139" s="102" t="s">
        <v>56</v>
      </c>
      <c r="J139" s="109" t="s">
        <v>42</v>
      </c>
      <c r="K139" s="109" t="s">
        <v>42</v>
      </c>
      <c r="L139" s="110">
        <v>0</v>
      </c>
      <c r="M139" s="90">
        <v>0</v>
      </c>
      <c r="N139" s="90">
        <v>0</v>
      </c>
      <c r="O139" s="90">
        <f t="shared" si="52"/>
        <v>0</v>
      </c>
      <c r="P139" s="90">
        <f t="shared" si="53"/>
        <v>0</v>
      </c>
      <c r="Q139" s="91">
        <f t="shared" si="54"/>
        <v>0</v>
      </c>
      <c r="R139" s="97"/>
    </row>
    <row r="140" spans="1:18" s="78" customFormat="1" x14ac:dyDescent="0.3">
      <c r="A140" s="96">
        <f>IF(F140="","", COUNTA($F$17:F140))</f>
        <v>101</v>
      </c>
      <c r="B140" s="77"/>
      <c r="C140" s="77"/>
      <c r="D140" s="76"/>
      <c r="E140" s="105" t="s">
        <v>124</v>
      </c>
      <c r="F140" s="100">
        <v>12</v>
      </c>
      <c r="G140" s="95">
        <v>0</v>
      </c>
      <c r="H140" s="103">
        <f t="shared" si="51"/>
        <v>12</v>
      </c>
      <c r="I140" s="102" t="s">
        <v>56</v>
      </c>
      <c r="J140" s="109" t="s">
        <v>42</v>
      </c>
      <c r="K140" s="109" t="s">
        <v>42</v>
      </c>
      <c r="L140" s="110">
        <v>0</v>
      </c>
      <c r="M140" s="90">
        <v>0</v>
      </c>
      <c r="N140" s="90">
        <v>0</v>
      </c>
      <c r="O140" s="90">
        <f t="shared" si="52"/>
        <v>0</v>
      </c>
      <c r="P140" s="90">
        <f t="shared" si="53"/>
        <v>0</v>
      </c>
      <c r="Q140" s="91">
        <f t="shared" si="54"/>
        <v>0</v>
      </c>
      <c r="R140" s="97"/>
    </row>
    <row r="141" spans="1:18" s="78" customFormat="1" x14ac:dyDescent="0.3">
      <c r="A141" s="96">
        <f>IF(F141="","", COUNTA($F$17:F141))</f>
        <v>102</v>
      </c>
      <c r="B141" s="77"/>
      <c r="C141" s="77"/>
      <c r="D141" s="76"/>
      <c r="E141" s="105" t="s">
        <v>126</v>
      </c>
      <c r="F141" s="100">
        <v>10</v>
      </c>
      <c r="G141" s="95">
        <v>0</v>
      </c>
      <c r="H141" s="103">
        <f t="shared" si="51"/>
        <v>10</v>
      </c>
      <c r="I141" s="102" t="s">
        <v>56</v>
      </c>
      <c r="J141" s="109" t="s">
        <v>42</v>
      </c>
      <c r="K141" s="109" t="s">
        <v>42</v>
      </c>
      <c r="L141" s="110">
        <v>0</v>
      </c>
      <c r="M141" s="90">
        <v>0</v>
      </c>
      <c r="N141" s="90">
        <v>0</v>
      </c>
      <c r="O141" s="90">
        <f t="shared" si="52"/>
        <v>0</v>
      </c>
      <c r="P141" s="90">
        <f t="shared" si="53"/>
        <v>0</v>
      </c>
      <c r="Q141" s="91">
        <f t="shared" si="54"/>
        <v>0</v>
      </c>
      <c r="R141" s="97"/>
    </row>
    <row r="142" spans="1:18" x14ac:dyDescent="0.3">
      <c r="A142" s="64" t="str">
        <f>IF(F142="","", COUNTA($F$17:F142))</f>
        <v/>
      </c>
      <c r="B142" s="27"/>
      <c r="C142" s="27"/>
      <c r="D142" s="29"/>
      <c r="E142" s="28"/>
      <c r="F142" s="11"/>
      <c r="G142" s="31"/>
      <c r="H142" s="11"/>
      <c r="I142" s="10"/>
      <c r="J142" s="10"/>
      <c r="K142" s="90"/>
      <c r="L142" s="10"/>
      <c r="M142" s="12"/>
      <c r="N142" s="12"/>
      <c r="O142" s="12"/>
      <c r="P142" s="12"/>
      <c r="Q142" s="13"/>
      <c r="R142" s="69"/>
    </row>
    <row r="143" spans="1:18" ht="17.399999999999999" x14ac:dyDescent="0.3">
      <c r="A143" s="64" t="str">
        <f>IF(F143="","", COUNTA($F$17:F143))</f>
        <v/>
      </c>
      <c r="B143" s="14"/>
      <c r="C143" s="14"/>
      <c r="D143" s="15"/>
      <c r="E143" s="118" t="s">
        <v>18</v>
      </c>
      <c r="F143" s="16"/>
      <c r="G143" s="16"/>
      <c r="H143" s="17"/>
      <c r="I143" s="16"/>
      <c r="J143" s="16"/>
      <c r="K143" s="118">
        <f>SUM(K30:K142)</f>
        <v>0</v>
      </c>
      <c r="L143" s="16"/>
      <c r="M143" s="74"/>
      <c r="N143" s="74"/>
      <c r="O143" s="119">
        <f>SUM(O30:O142)</f>
        <v>0</v>
      </c>
      <c r="P143" s="119">
        <f>SUM(P30:P142)</f>
        <v>0</v>
      </c>
      <c r="Q143" s="75"/>
      <c r="R143" s="119">
        <f>SUM(Q30:Q142)</f>
        <v>0</v>
      </c>
    </row>
    <row r="144" spans="1:18" x14ac:dyDescent="0.3">
      <c r="A144" s="64" t="str">
        <f>IF(F144="","", COUNTA($F$17:F144))</f>
        <v/>
      </c>
      <c r="B144" s="20"/>
      <c r="C144" s="20"/>
      <c r="D144" s="21"/>
      <c r="E144" s="22"/>
      <c r="F144" s="23"/>
      <c r="G144" s="23"/>
      <c r="H144" s="24"/>
      <c r="I144" s="23"/>
      <c r="J144" s="23"/>
      <c r="K144" s="93"/>
      <c r="L144" s="23"/>
      <c r="M144" s="25"/>
      <c r="N144" s="25"/>
      <c r="O144" s="25"/>
      <c r="P144" s="25"/>
      <c r="Q144" s="26"/>
      <c r="R144" s="68"/>
    </row>
    <row r="145" spans="1:18" x14ac:dyDescent="0.3">
      <c r="A145" s="67"/>
      <c r="B145" s="20"/>
      <c r="C145" s="20"/>
      <c r="D145" s="21"/>
      <c r="E145" s="22"/>
      <c r="F145" s="23"/>
      <c r="G145" s="23"/>
      <c r="H145" s="24"/>
      <c r="I145" s="23"/>
      <c r="J145" s="23"/>
      <c r="K145" s="93"/>
      <c r="L145" s="23"/>
      <c r="M145" s="25"/>
      <c r="N145" s="25"/>
      <c r="O145" s="25"/>
      <c r="P145" s="25"/>
      <c r="Q145" s="26"/>
      <c r="R145" s="68"/>
    </row>
    <row r="146" spans="1:18" x14ac:dyDescent="0.3">
      <c r="A146" s="61"/>
      <c r="B146" s="41"/>
      <c r="C146" s="41"/>
      <c r="D146" s="40"/>
      <c r="E146" s="42"/>
      <c r="F146" s="43"/>
      <c r="G146" s="43"/>
      <c r="H146" s="43"/>
      <c r="I146" s="43"/>
      <c r="J146" s="43"/>
      <c r="K146" s="101"/>
      <c r="L146" s="43"/>
      <c r="M146" s="44"/>
      <c r="N146" s="131"/>
      <c r="O146" s="131"/>
      <c r="P146" s="131"/>
      <c r="Q146" s="131"/>
      <c r="R146" s="132"/>
    </row>
    <row r="147" spans="1:18" x14ac:dyDescent="0.3">
      <c r="A147" s="133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5"/>
    </row>
    <row r="148" spans="1:18" ht="14.4" x14ac:dyDescent="0.3">
      <c r="A148" s="140" t="s">
        <v>19</v>
      </c>
      <c r="B148" s="140"/>
      <c r="C148" s="140"/>
      <c r="D148" s="140"/>
      <c r="E148" s="140"/>
      <c r="F148" s="140"/>
      <c r="G148" s="140"/>
      <c r="H148" s="140"/>
      <c r="I148" s="140"/>
      <c r="J148" s="120"/>
      <c r="K148" s="121"/>
      <c r="L148" s="120"/>
      <c r="M148" s="121"/>
      <c r="N148" s="121"/>
      <c r="O148" s="121"/>
      <c r="P148" s="121"/>
      <c r="Q148" s="121">
        <f>SUM(Q16:Q147)</f>
        <v>0</v>
      </c>
      <c r="R148" s="121">
        <f>SUM(R16:R147)</f>
        <v>0</v>
      </c>
    </row>
    <row r="149" spans="1:18" ht="14.4" x14ac:dyDescent="0.3">
      <c r="A149" s="140" t="s">
        <v>20</v>
      </c>
      <c r="B149" s="140"/>
      <c r="C149" s="140"/>
      <c r="D149" s="140"/>
      <c r="E149" s="140"/>
      <c r="F149" s="140"/>
      <c r="G149" s="140"/>
      <c r="H149" s="140"/>
      <c r="I149" s="140"/>
      <c r="J149" s="120"/>
      <c r="K149" s="121"/>
      <c r="L149" s="120"/>
      <c r="M149" s="122">
        <v>0.25</v>
      </c>
      <c r="N149" s="121"/>
      <c r="O149" s="121"/>
      <c r="P149" s="121"/>
      <c r="Q149" s="121">
        <f>M149*Q148</f>
        <v>0</v>
      </c>
      <c r="R149" s="121">
        <f>M149*R148</f>
        <v>0</v>
      </c>
    </row>
    <row r="150" spans="1:18" ht="14.4" x14ac:dyDescent="0.3">
      <c r="A150" s="140" t="s">
        <v>21</v>
      </c>
      <c r="B150" s="140"/>
      <c r="C150" s="140"/>
      <c r="D150" s="140"/>
      <c r="E150" s="140"/>
      <c r="F150" s="140"/>
      <c r="G150" s="140"/>
      <c r="H150" s="140"/>
      <c r="I150" s="140"/>
      <c r="J150" s="120"/>
      <c r="K150" s="121"/>
      <c r="L150" s="120"/>
      <c r="M150" s="121"/>
      <c r="N150" s="121"/>
      <c r="O150" s="121"/>
      <c r="P150" s="121"/>
      <c r="Q150" s="121">
        <f>SUM(Q148:Q149)</f>
        <v>0</v>
      </c>
      <c r="R150" s="121">
        <f>SUM(R148:R149)</f>
        <v>0</v>
      </c>
    </row>
    <row r="151" spans="1:18" ht="14.4" x14ac:dyDescent="0.3">
      <c r="A151" s="140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</row>
    <row r="152" spans="1:18" ht="14.4" customHeight="1" x14ac:dyDescent="0.3">
      <c r="A152" s="141" t="s">
        <v>22</v>
      </c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3"/>
    </row>
    <row r="153" spans="1:18" ht="14.4" customHeight="1" thickBot="1" x14ac:dyDescent="0.35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6"/>
    </row>
  </sheetData>
  <mergeCells count="17">
    <mergeCell ref="A151:R151"/>
    <mergeCell ref="A148:I148"/>
    <mergeCell ref="A149:I149"/>
    <mergeCell ref="A150:I150"/>
    <mergeCell ref="A152:R153"/>
    <mergeCell ref="A2:R2"/>
    <mergeCell ref="E12:R13"/>
    <mergeCell ref="N14:R14"/>
    <mergeCell ref="A147:R147"/>
    <mergeCell ref="G5:H5"/>
    <mergeCell ref="I5:R5"/>
    <mergeCell ref="G7:H7"/>
    <mergeCell ref="I7:R7"/>
    <mergeCell ref="G8:H8"/>
    <mergeCell ref="I8:R8"/>
    <mergeCell ref="A11:R11"/>
    <mergeCell ref="N146:R1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sqref="A1:J1"/>
    </sheetView>
  </sheetViews>
  <sheetFormatPr defaultRowHeight="14.4" x14ac:dyDescent="0.3"/>
  <cols>
    <col min="1" max="1" width="14.109375" customWidth="1"/>
    <col min="6" max="6" width="18.6640625" customWidth="1"/>
    <col min="7" max="7" width="14.6640625" customWidth="1"/>
    <col min="8" max="8" width="15.6640625" customWidth="1"/>
    <col min="9" max="9" width="15.88671875" customWidth="1"/>
    <col min="10" max="10" width="19.44140625" customWidth="1"/>
  </cols>
  <sheetData>
    <row r="1" spans="1:13" x14ac:dyDescent="0.3">
      <c r="A1" s="147" t="s">
        <v>30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3" x14ac:dyDescent="0.3">
      <c r="A2" s="48" t="s">
        <v>31</v>
      </c>
      <c r="B2" s="149" t="s">
        <v>169</v>
      </c>
      <c r="C2" s="149"/>
      <c r="D2" s="149"/>
      <c r="E2" s="149"/>
      <c r="F2" s="149"/>
      <c r="G2" s="49"/>
      <c r="H2" s="49"/>
      <c r="I2" s="49"/>
      <c r="J2" s="50"/>
    </row>
    <row r="3" spans="1:13" x14ac:dyDescent="0.3">
      <c r="A3" s="48" t="s">
        <v>35</v>
      </c>
      <c r="B3" s="150"/>
      <c r="C3" s="150"/>
      <c r="D3" s="150"/>
      <c r="E3" s="150"/>
      <c r="F3" s="150"/>
      <c r="G3" s="51"/>
      <c r="H3" s="51"/>
      <c r="I3" s="51"/>
      <c r="J3" s="52"/>
    </row>
    <row r="4" spans="1:13" x14ac:dyDescent="0.3">
      <c r="A4" s="48" t="s">
        <v>36</v>
      </c>
      <c r="B4" s="150"/>
      <c r="C4" s="150"/>
      <c r="D4" s="150"/>
      <c r="E4" s="150"/>
      <c r="F4" s="150"/>
      <c r="G4" s="51"/>
      <c r="H4" s="51"/>
      <c r="I4" s="51"/>
      <c r="J4" s="52"/>
    </row>
    <row r="5" spans="1:13" x14ac:dyDescent="0.3">
      <c r="A5" s="48" t="s">
        <v>37</v>
      </c>
      <c r="B5" s="150"/>
      <c r="C5" s="150"/>
      <c r="D5" s="150"/>
      <c r="E5" s="150"/>
      <c r="F5" s="150"/>
      <c r="G5" s="51"/>
      <c r="H5" s="51"/>
      <c r="I5" s="51"/>
      <c r="J5" s="52"/>
    </row>
    <row r="6" spans="1:13" x14ac:dyDescent="0.3">
      <c r="A6" s="45"/>
      <c r="B6" s="46"/>
      <c r="C6" s="46"/>
      <c r="D6" s="51"/>
      <c r="E6" s="51"/>
      <c r="F6" s="51"/>
      <c r="G6" s="51"/>
      <c r="H6" s="51"/>
      <c r="I6" s="51"/>
      <c r="J6" s="52"/>
    </row>
    <row r="7" spans="1:13" x14ac:dyDescent="0.3">
      <c r="A7" s="45"/>
      <c r="B7" s="46"/>
      <c r="C7" s="46"/>
      <c r="D7" s="51"/>
      <c r="E7" s="51"/>
      <c r="F7" s="51"/>
      <c r="G7" s="51"/>
      <c r="H7" s="51"/>
      <c r="I7" s="51"/>
      <c r="J7" s="52"/>
    </row>
    <row r="8" spans="1:13" x14ac:dyDescent="0.3">
      <c r="A8" s="45"/>
      <c r="B8" s="46"/>
      <c r="C8" s="46"/>
      <c r="D8" s="51"/>
      <c r="E8" s="51"/>
      <c r="F8" s="51"/>
      <c r="G8" s="51"/>
      <c r="H8" s="51"/>
      <c r="I8" s="51"/>
      <c r="J8" s="52"/>
    </row>
    <row r="9" spans="1:13" x14ac:dyDescent="0.3">
      <c r="A9" s="123" t="s">
        <v>32</v>
      </c>
      <c r="B9" s="151"/>
      <c r="C9" s="152"/>
      <c r="D9" s="152"/>
      <c r="E9" s="153"/>
      <c r="F9" s="148">
        <f ca="1">TODAY()</f>
        <v>45680</v>
      </c>
      <c r="G9" s="148"/>
      <c r="H9" s="148"/>
      <c r="I9" s="148"/>
      <c r="J9" s="148"/>
      <c r="K9" s="32"/>
      <c r="L9" s="32"/>
      <c r="M9" s="32"/>
    </row>
    <row r="10" spans="1:13" x14ac:dyDescent="0.3">
      <c r="A10" s="123" t="s">
        <v>29</v>
      </c>
      <c r="B10" s="147" t="s">
        <v>8</v>
      </c>
      <c r="C10" s="147"/>
      <c r="D10" s="147"/>
      <c r="E10" s="147"/>
      <c r="F10" s="147"/>
      <c r="G10" s="124" t="s">
        <v>52</v>
      </c>
      <c r="H10" s="124" t="s">
        <v>53</v>
      </c>
      <c r="I10" s="124" t="s">
        <v>54</v>
      </c>
      <c r="J10" s="124" t="s">
        <v>55</v>
      </c>
    </row>
    <row r="11" spans="1:13" x14ac:dyDescent="0.3">
      <c r="A11" s="47">
        <v>10000</v>
      </c>
      <c r="B11" s="154" t="s">
        <v>33</v>
      </c>
      <c r="C11" s="155"/>
      <c r="D11" s="155"/>
      <c r="E11" s="155"/>
      <c r="F11" s="156"/>
      <c r="G11" s="116">
        <f>'TAKEOFF BREAKDOWN'!K27</f>
        <v>0</v>
      </c>
      <c r="H11" s="73">
        <f>'TAKEOFF BREAKDOWN'!O27</f>
        <v>0</v>
      </c>
      <c r="I11" s="73">
        <f>'TAKEOFF BREAKDOWN'!P27</f>
        <v>0</v>
      </c>
      <c r="J11" s="73">
        <f>I11+H11</f>
        <v>0</v>
      </c>
    </row>
    <row r="12" spans="1:13" x14ac:dyDescent="0.3">
      <c r="A12" s="47">
        <v>220000</v>
      </c>
      <c r="B12" s="154" t="s">
        <v>34</v>
      </c>
      <c r="C12" s="155"/>
      <c r="D12" s="155"/>
      <c r="E12" s="155"/>
      <c r="F12" s="156"/>
      <c r="G12" s="116">
        <f>'TAKEOFF BREAKDOWN'!K143</f>
        <v>0</v>
      </c>
      <c r="H12" s="73">
        <f>'TAKEOFF BREAKDOWN'!O143</f>
        <v>0</v>
      </c>
      <c r="I12" s="73">
        <f>'TAKEOFF BREAKDOWN'!P143</f>
        <v>0</v>
      </c>
      <c r="J12" s="73">
        <f t="shared" ref="J12" si="0">I12+H12</f>
        <v>0</v>
      </c>
    </row>
    <row r="13" spans="1:13" x14ac:dyDescent="0.3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3" x14ac:dyDescent="0.3">
      <c r="A14" s="147" t="s">
        <v>19</v>
      </c>
      <c r="B14" s="147"/>
      <c r="C14" s="147"/>
      <c r="D14" s="147"/>
      <c r="E14" s="147"/>
      <c r="F14" s="123"/>
      <c r="G14" s="125" t="s">
        <v>42</v>
      </c>
      <c r="H14" s="126">
        <f>SUM(H11:H12)</f>
        <v>0</v>
      </c>
      <c r="I14" s="126">
        <f>SUM(I11:I12)</f>
        <v>0</v>
      </c>
      <c r="J14" s="126">
        <f>SUM(J11:J12)</f>
        <v>0</v>
      </c>
    </row>
    <row r="15" spans="1:13" x14ac:dyDescent="0.3">
      <c r="A15" s="147" t="s">
        <v>20</v>
      </c>
      <c r="B15" s="147"/>
      <c r="C15" s="147"/>
      <c r="D15" s="147"/>
      <c r="E15" s="147"/>
      <c r="F15" s="127">
        <v>0.25</v>
      </c>
      <c r="G15" s="126"/>
      <c r="H15" s="126"/>
      <c r="I15" s="126">
        <f>F15*J14</f>
        <v>0</v>
      </c>
      <c r="J15" s="126">
        <f>I15</f>
        <v>0</v>
      </c>
    </row>
    <row r="16" spans="1:13" x14ac:dyDescent="0.3">
      <c r="A16" s="147" t="s">
        <v>21</v>
      </c>
      <c r="B16" s="147"/>
      <c r="C16" s="147"/>
      <c r="D16" s="147"/>
      <c r="E16" s="147"/>
      <c r="F16" s="123"/>
      <c r="G16" s="126"/>
      <c r="H16" s="126"/>
      <c r="I16" s="126"/>
      <c r="J16" s="126">
        <f>J14+J15</f>
        <v>0</v>
      </c>
    </row>
  </sheetData>
  <mergeCells count="13">
    <mergeCell ref="B10:F10"/>
    <mergeCell ref="B11:F11"/>
    <mergeCell ref="A16:E16"/>
    <mergeCell ref="A15:E15"/>
    <mergeCell ref="A14:E14"/>
    <mergeCell ref="B12:F12"/>
    <mergeCell ref="A1:J1"/>
    <mergeCell ref="F9:J9"/>
    <mergeCell ref="B2:F2"/>
    <mergeCell ref="B3:F3"/>
    <mergeCell ref="B4:F4"/>
    <mergeCell ref="B5:F5"/>
    <mergeCell ref="B9:E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8231C426-7E06-4AA7-9CD5-FD883E60ADDF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TAKEOFF BREAKDOWN</vt:lpstr>
      <vt:lpstr>GENERAL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Imtiaz</dc:creator>
  <cp:lastModifiedBy>Muaz</cp:lastModifiedBy>
  <dcterms:created xsi:type="dcterms:W3CDTF">2023-05-01T23:24:25Z</dcterms:created>
  <dcterms:modified xsi:type="dcterms:W3CDTF">2025-01-22T21:19:23Z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{8231C426-7E06-4AA7-9CD5-FD883E60ADDF}</vt:lpwstr>
  </property>
</Properties>
</file>