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BREAKDOWN'!$I$1:$I$72</definedName>
  </definedNames>
  <calcPr calcId="162913"/>
</workbook>
</file>

<file path=xl/calcChain.xml><?xml version="1.0" encoding="utf-8"?>
<calcChain xmlns="http://schemas.openxmlformats.org/spreadsheetml/2006/main">
  <c r="A60" i="1" l="1"/>
  <c r="H60" i="1"/>
  <c r="P60" i="1" s="1"/>
  <c r="H59" i="1"/>
  <c r="O59" i="1" s="1"/>
  <c r="A59" i="1"/>
  <c r="P59" i="1" l="1"/>
  <c r="Q59" i="1" s="1"/>
  <c r="O60" i="1"/>
  <c r="Q60" i="1" s="1"/>
  <c r="K27" i="1"/>
  <c r="G11" i="2" s="1"/>
  <c r="K62" i="1"/>
  <c r="G12" i="2" s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57" i="1"/>
  <c r="A56" i="1"/>
  <c r="A55" i="1"/>
  <c r="A54" i="1"/>
  <c r="A53" i="1"/>
  <c r="A52" i="1"/>
  <c r="A51" i="1"/>
  <c r="A50" i="1"/>
  <c r="A49" i="1"/>
  <c r="A48" i="1"/>
  <c r="A47" i="1"/>
  <c r="A46" i="1"/>
  <c r="A17" i="1"/>
  <c r="H52" i="1"/>
  <c r="P52" i="1" s="1"/>
  <c r="H57" i="1"/>
  <c r="P57" i="1" s="1"/>
  <c r="H56" i="1"/>
  <c r="P56" i="1" s="1"/>
  <c r="H55" i="1"/>
  <c r="P55" i="1" s="1"/>
  <c r="H54" i="1"/>
  <c r="P54" i="1" s="1"/>
  <c r="H53" i="1"/>
  <c r="P53" i="1" s="1"/>
  <c r="H51" i="1"/>
  <c r="P51" i="1" s="1"/>
  <c r="H50" i="1"/>
  <c r="O50" i="1" s="1"/>
  <c r="H49" i="1"/>
  <c r="O49" i="1" s="1"/>
  <c r="H48" i="1"/>
  <c r="O48" i="1" s="1"/>
  <c r="H47" i="1"/>
  <c r="P47" i="1" s="1"/>
  <c r="H46" i="1"/>
  <c r="O46" i="1" s="1"/>
  <c r="H44" i="1"/>
  <c r="P44" i="1" s="1"/>
  <c r="H43" i="1"/>
  <c r="P43" i="1" s="1"/>
  <c r="H42" i="1"/>
  <c r="P42" i="1" s="1"/>
  <c r="H41" i="1"/>
  <c r="P41" i="1" s="1"/>
  <c r="H40" i="1"/>
  <c r="P40" i="1" s="1"/>
  <c r="H39" i="1"/>
  <c r="P39" i="1" s="1"/>
  <c r="H38" i="1"/>
  <c r="P38" i="1" s="1"/>
  <c r="H37" i="1"/>
  <c r="P37" i="1" s="1"/>
  <c r="H36" i="1"/>
  <c r="P36" i="1" s="1"/>
  <c r="H35" i="1"/>
  <c r="P35" i="1" s="1"/>
  <c r="H34" i="1"/>
  <c r="P34" i="1" s="1"/>
  <c r="H33" i="1"/>
  <c r="P33" i="1" s="1"/>
  <c r="H32" i="1"/>
  <c r="P32" i="1" s="1"/>
  <c r="O52" i="1" l="1"/>
  <c r="Q52" i="1" s="1"/>
  <c r="P46" i="1"/>
  <c r="Q46" i="1" s="1"/>
  <c r="P48" i="1"/>
  <c r="Q48" i="1" s="1"/>
  <c r="P50" i="1"/>
  <c r="Q50" i="1" s="1"/>
  <c r="P49" i="1"/>
  <c r="Q49" i="1" s="1"/>
  <c r="O51" i="1"/>
  <c r="Q51" i="1" s="1"/>
  <c r="O53" i="1"/>
  <c r="Q53" i="1" s="1"/>
  <c r="O54" i="1"/>
  <c r="Q54" i="1" s="1"/>
  <c r="O55" i="1"/>
  <c r="Q55" i="1" s="1"/>
  <c r="O56" i="1"/>
  <c r="Q56" i="1" s="1"/>
  <c r="O57" i="1"/>
  <c r="Q57" i="1" s="1"/>
  <c r="O47" i="1"/>
  <c r="Q47" i="1" s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O44" i="1"/>
  <c r="Q44" i="1" s="1"/>
  <c r="R62" i="1" l="1"/>
  <c r="P62" i="1"/>
  <c r="I12" i="2" s="1"/>
  <c r="O62" i="1"/>
  <c r="H12" i="2" s="1"/>
  <c r="J12" i="2" l="1"/>
  <c r="A63" i="1" l="1"/>
  <c r="A62" i="1"/>
  <c r="A29" i="1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14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67" i="1" l="1"/>
  <c r="Q68" i="1" s="1"/>
  <c r="Q69" i="1" s="1"/>
  <c r="R27" i="1"/>
  <c r="R67" i="1" s="1"/>
  <c r="O27" i="1"/>
  <c r="H11" i="2" s="1"/>
  <c r="H14" i="2" l="1"/>
  <c r="J11" i="2"/>
  <c r="J14" i="2" s="1"/>
  <c r="I15" i="2" s="1"/>
  <c r="J15" i="2" s="1"/>
  <c r="J16" i="2" s="1"/>
  <c r="R68" i="1"/>
  <c r="R69" i="1" s="1"/>
</calcChain>
</file>

<file path=xl/sharedStrings.xml><?xml version="1.0" encoding="utf-8"?>
<sst xmlns="http://schemas.openxmlformats.org/spreadsheetml/2006/main" count="200" uniqueCount="91">
  <si>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</si>
  <si>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</si>
  <si>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</si>
  <si>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</si>
  <si>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</si>
  <si>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</si>
  <si>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</si>
  <si>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</si>
  <si>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</si>
  <si>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</si>
  <si>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</si>
  <si>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</si>
  <si>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</si>
  <si>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</si>
  <si>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</si>
  <si>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</si>
  <si>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</si>
  <si>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DIVISION 06 - WOOD AND PALSTICS</t>
  </si>
  <si>
    <t>Subtotal (Wood and Plastics)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</si>
  <si>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</si>
  <si>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</si>
  <si>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</si>
  <si>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</si>
  <si>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</si>
  <si>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</si>
  <si>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</si>
  <si>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</si>
  <si>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</si>
  <si>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</si>
  <si>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</si>
  <si>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</si>
  <si>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</si>
  <si>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</si>
  <si>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</si>
  <si>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 xml:space="preserve">WOOD AND PLASTIC </t>
  </si>
  <si>
    <t>Project ID:</t>
  </si>
  <si>
    <t>Scope:</t>
  </si>
  <si>
    <t xml:space="preserve">No. Of Floors: </t>
  </si>
  <si>
    <t>LS</t>
  </si>
  <si>
    <t>UNIT MANHOUR</t>
  </si>
  <si>
    <t>HOURLY WAGE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</si>
  <si>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</si>
  <si>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</si>
  <si>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</si>
  <si>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</si>
  <si>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</si>
  <si>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</si>
  <si>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</si>
  <si>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</si>
  <si>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</si>
  <si>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</si>
  <si>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</si>
  <si>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</si>
  <si>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</si>
  <si>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</si>
  <si>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</si>
  <si>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>EA</t>
  </si>
  <si>
    <t>SF</t>
  </si>
  <si>
    <t>MILLWORK</t>
  </si>
  <si>
    <t>MILLWORK &amp; CABINETRY</t>
  </si>
  <si>
    <t>Wood Veneer Countertop</t>
  </si>
  <si>
    <t>4" Deep Single Shelf</t>
  </si>
  <si>
    <t>Stained Wood Shelf</t>
  </si>
  <si>
    <t>Chair Rail</t>
  </si>
  <si>
    <t>4" Trim Wood</t>
  </si>
  <si>
    <t>6" Trim Wood</t>
  </si>
  <si>
    <t>MDF Board Paneling</t>
  </si>
  <si>
    <t>12" Crown Moulding</t>
  </si>
  <si>
    <t>P.LAM Countertop</t>
  </si>
  <si>
    <t>Closet Shelving</t>
  </si>
  <si>
    <t>4" Door Trims</t>
  </si>
  <si>
    <t>6" Wood Baseboard</t>
  </si>
  <si>
    <t>1'-0"x2'-10" Cabinet</t>
  </si>
  <si>
    <t>1'-0"x3'-0" Cabinet</t>
  </si>
  <si>
    <t>1'-9"x2'-10" Cabinet</t>
  </si>
  <si>
    <t>2'-0"x2'-10" Cabinet</t>
  </si>
  <si>
    <t>2'-0"x3'-0" Cabinet</t>
  </si>
  <si>
    <t>2'-0"x3'-9" Cabinets</t>
  </si>
  <si>
    <t>2'-10"x3'-9" Cabinets</t>
  </si>
  <si>
    <t>2'-3"x3'-0" Cabinets</t>
  </si>
  <si>
    <t>2'-6"x3'-0" Cabinets</t>
  </si>
  <si>
    <t>3'-0"x3'-0" Cabinets</t>
  </si>
  <si>
    <t>3'-0"x3'-9" Cabinets</t>
  </si>
  <si>
    <t>1'-5" Deep Drawers</t>
  </si>
  <si>
    <t>FT</t>
  </si>
  <si>
    <t>PROJECT ID: SAMPLE ESTIMATE MILLWORK</t>
  </si>
  <si>
    <t>SAMPLE ESTIMATE MILLWORK</t>
  </si>
  <si>
    <t>MILLWORK ASSEMBLIES</t>
  </si>
  <si>
    <t>MILLWORK HARDWARES</t>
  </si>
  <si>
    <t>Cabinets Hindges</t>
  </si>
  <si>
    <t>Cabinets Pulls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</si>
</sst>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mm\ dd\ yy;@"/>
    <numFmt numFmtId="170" formatCode="[$-F400]h:mm:ss\ AM/PM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9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9">
    <xf numFmtId="0" fontId="0" fillId="0" borderId="0"/>
    <xf numFmtId="0" fontId="20" fillId="0" borderId="0"/>
    <xf numFmtId="0" fontId="21" fillId="0" borderId="0"/>
    <xf numFmtId="164" fontId="22" fillId="0" borderId="0" applyFont="0" applyFill="0" applyBorder="0" applyAlignment="0" applyProtection="0"/>
    <xf numFmtId="0" fontId="23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44" fontId="24" fillId="0" borderId="0">
      <protection locked="0"/>
    </xf>
    <xf numFmtId="9" fontId="24" fillId="0" borderId="0">
      <protection locked="0"/>
    </xf>
    <xf numFmtId="0" fontId="24" fillId="0" borderId="0">
      <protection locked="0"/>
    </xf>
    <xf numFmtId="9" fontId="24" fillId="0" borderId="0">
      <protection locked="0"/>
    </xf>
    <xf numFmtId="44" fontId="24" fillId="0" borderId="0">
      <protection locked="0"/>
    </xf>
    <xf numFmtId="0" fontId="22" fillId="0" borderId="0"/>
    <xf numFmtId="0" fontId="22" fillId="0" borderId="0"/>
    <xf numFmtId="0" fontId="25" fillId="0" borderId="0">
      <alignment vertical="center"/>
    </xf>
    <xf numFmtId="0" fontId="26" fillId="0" borderId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1" fillId="25" borderId="23" applyNumberFormat="0" applyAlignment="0" applyProtection="0"/>
    <xf numFmtId="0" fontId="31" fillId="25" borderId="23" applyNumberFormat="0" applyAlignment="0" applyProtection="0"/>
    <xf numFmtId="0" fontId="32" fillId="26" borderId="24" applyNumberFormat="0" applyAlignment="0" applyProtection="0"/>
    <xf numFmtId="0" fontId="32" fillId="26" borderId="24" applyNumberFormat="0" applyAlignment="0" applyProtection="0"/>
    <xf numFmtId="43" fontId="2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2" borderId="23" applyNumberFormat="0" applyAlignment="0" applyProtection="0"/>
    <xf numFmtId="0" fontId="38" fillId="12" borderId="23" applyNumberFormat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27" fillId="0" borderId="0"/>
    <xf numFmtId="0" fontId="20" fillId="0" borderId="0"/>
    <xf numFmtId="0" fontId="20" fillId="0" borderId="0"/>
    <xf numFmtId="0" fontId="22" fillId="0" borderId="0"/>
    <xf numFmtId="0" fontId="20" fillId="28" borderId="29" applyNumberFormat="0" applyFont="0" applyAlignment="0" applyProtection="0"/>
    <xf numFmtId="0" fontId="20" fillId="28" borderId="29" applyNumberFormat="0" applyFont="0" applyAlignment="0" applyProtection="0"/>
    <xf numFmtId="0" fontId="41" fillId="25" borderId="30" applyNumberFormat="0" applyAlignment="0" applyProtection="0"/>
    <xf numFmtId="0" fontId="41" fillId="25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31" applyNumberFormat="0" applyFill="0" applyAlignment="0" applyProtection="0"/>
    <xf numFmtId="0" fontId="43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46" fillId="0" borderId="0"/>
    <xf numFmtId="9" fontId="20" fillId="0" borderId="0" applyFont="0" applyFill="0" applyBorder="0" applyAlignment="0" applyProtection="0"/>
    <xf numFmtId="0" fontId="22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2" fillId="0" borderId="0"/>
    <xf numFmtId="0" fontId="48" fillId="29" borderId="32" applyNumberFormat="0" applyAlignment="0" applyProtection="0"/>
  </cellStyleXfs>
  <cellXfs count="173">
    <xf numFmtId="0" fontId="0" fillId="0" borderId="0" xfId="0"/>
    <xf numFmtId="2" fontId="7" fillId="3" borderId="1" xfId="0" applyNumberFormat="1" applyFont="1" applyFill="1" applyBorder="1" applyAlignment="1">
      <alignment horizontal="left" vertical="top" wrapText="1"/>
    </xf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9" fontId="15" fillId="0" borderId="1" xfId="0" applyNumberFormat="1" applyFont="1" applyBorder="1" applyAlignment="1">
      <alignment horizontal="left" vertical="top" indent="1" shrinkToFit="1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8" xfId="0" applyFill="1" applyBorder="1"/>
    <xf numFmtId="0" fontId="0" fillId="3" borderId="0" xfId="0" applyFill="1" applyBorder="1"/>
    <xf numFmtId="0" fontId="1" fillId="0" borderId="1" xfId="0" applyFont="1" applyBorder="1" applyAlignment="1">
      <alignment horizontal="center"/>
    </xf>
    <xf numFmtId="0" fontId="1" fillId="3" borderId="8" xfId="0" applyFont="1" applyFill="1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0" xfId="0" applyFill="1" applyBorder="1" applyAlignment="1"/>
    <xf numFmtId="0" fontId="0" fillId="3" borderId="7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top"/>
    </xf>
    <xf numFmtId="2" fontId="4" fillId="3" borderId="15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vertical="top"/>
    </xf>
    <xf numFmtId="0" fontId="4" fillId="5" borderId="14" xfId="0" applyFont="1" applyFill="1" applyBorder="1" applyAlignment="1">
      <alignment horizontal="center" vertical="top"/>
    </xf>
    <xf numFmtId="166" fontId="10" fillId="4" borderId="16" xfId="0" applyNumberFormat="1" applyFont="1" applyFill="1" applyBorder="1" applyAlignment="1">
      <alignment horizontal="center" vertical="center"/>
    </xf>
    <xf numFmtId="42" fontId="10" fillId="4" borderId="17" xfId="0" applyNumberFormat="1" applyFont="1" applyFill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3" fontId="19" fillId="0" borderId="1" xfId="2" applyNumberFormat="1" applyFont="1" applyBorder="1" applyAlignment="1">
      <alignment horizontal="center" vertical="center"/>
    </xf>
    <xf numFmtId="9" fontId="19" fillId="0" borderId="1" xfId="2" applyNumberFormat="1" applyFont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19" fillId="0" borderId="1" xfId="0" applyFont="1" applyBorder="1" applyAlignment="1">
      <alignment wrapText="1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1" xfId="0" applyNumberFormat="1" applyBorder="1" applyAlignment="1"/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169" fontId="15" fillId="0" borderId="1" xfId="0" applyNumberFormat="1" applyFont="1" applyBorder="1" applyAlignment="1">
      <alignment horizontal="left" vertical="top" indent="1" shrinkToFit="1"/>
    </xf>
    <xf numFmtId="0" fontId="7" fillId="0" borderId="18" xfId="0" applyFont="1" applyBorder="1" applyAlignment="1">
      <alignment horizontal="center" vertical="center" wrapText="1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9" fontId="15" fillId="0" borderId="1" xfId="0" applyNumberFormat="1" applyFont="1" applyBorder="1" applyAlignment="1">
      <alignment horizontal="left" vertical="top" indent="1" shrinkToFi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2" fontId="4" fillId="5" borderId="0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top" wrapText="1"/>
    </xf>
    <xf numFmtId="9" fontId="4" fillId="0" borderId="1" xfId="15" applyNumberFormat="1" applyFont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170" fontId="4" fillId="0" borderId="1" xfId="0" applyNumberFormat="1" applyFont="1" applyFill="1" applyBorder="1" applyAlignment="1">
      <alignment horizontal="center" vertical="center"/>
    </xf>
    <xf numFmtId="44" fontId="4" fillId="0" borderId="1" xfId="3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0" fontId="0" fillId="0" borderId="0" xfId="0"/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center" wrapText="1"/>
    </xf>
    <xf numFmtId="164" fontId="49" fillId="29" borderId="32" xfId="118" applyNumberFormat="1" applyFont="1" applyAlignment="1">
      <alignment horizontal="center" vertical="center" wrapText="1"/>
    </xf>
    <xf numFmtId="2" fontId="49" fillId="29" borderId="32" xfId="118" applyNumberFormat="1" applyFont="1" applyAlignment="1">
      <alignment horizontal="right" vertical="center" wrapText="1"/>
    </xf>
    <xf numFmtId="168" fontId="49" fillId="29" borderId="32" xfId="118" applyNumberFormat="1" applyFont="1" applyAlignment="1">
      <alignment horizontal="center" vertical="center" wrapText="1"/>
    </xf>
    <xf numFmtId="0" fontId="49" fillId="29" borderId="32" xfId="118" applyFont="1" applyAlignment="1">
      <alignment horizontal="center" vertical="top"/>
    </xf>
    <xf numFmtId="44" fontId="49" fillId="29" borderId="32" xfId="118" applyNumberFormat="1" applyFont="1" applyAlignment="1">
      <alignment vertical="top"/>
    </xf>
    <xf numFmtId="9" fontId="49" fillId="29" borderId="32" xfId="118" applyNumberFormat="1" applyFont="1" applyAlignment="1">
      <alignment vertical="top"/>
    </xf>
    <xf numFmtId="0" fontId="1" fillId="29" borderId="32" xfId="118" applyFont="1"/>
    <xf numFmtId="0" fontId="1" fillId="29" borderId="32" xfId="118" applyFont="1" applyAlignment="1">
      <alignment horizontal="center" vertical="center"/>
    </xf>
    <xf numFmtId="43" fontId="1" fillId="29" borderId="32" xfId="118" applyNumberFormat="1" applyFont="1" applyAlignment="1">
      <alignment horizontal="center" vertical="center"/>
    </xf>
    <xf numFmtId="168" fontId="1" fillId="29" borderId="32" xfId="118" applyNumberFormat="1" applyFont="1" applyAlignment="1"/>
    <xf numFmtId="9" fontId="1" fillId="29" borderId="32" xfId="118" applyNumberFormat="1" applyFont="1"/>
    <xf numFmtId="0" fontId="1" fillId="29" borderId="32" xfId="118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165" fontId="18" fillId="5" borderId="0" xfId="0" applyNumberFormat="1" applyFont="1" applyFill="1" applyBorder="1" applyAlignment="1">
      <alignment horizontal="center" vertical="top"/>
    </xf>
    <xf numFmtId="165" fontId="18" fillId="5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horizontal="left" vertical="center"/>
    </xf>
    <xf numFmtId="0" fontId="48" fillId="29" borderId="32" xfId="118" applyAlignment="1">
      <alignment horizontal="center" vertical="center" wrapText="1"/>
    </xf>
    <xf numFmtId="0" fontId="49" fillId="29" borderId="32" xfId="118" applyFont="1" applyAlignment="1">
      <alignment horizontal="center" vertical="top"/>
    </xf>
    <xf numFmtId="0" fontId="17" fillId="0" borderId="1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" fillId="29" borderId="32" xfId="118" applyFont="1" applyAlignment="1">
      <alignment horizontal="center"/>
    </xf>
    <xf numFmtId="165" fontId="1" fillId="29" borderId="32" xfId="118" applyNumberFormat="1" applyFont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29" borderId="33" xfId="118" applyFont="1" applyBorder="1" applyAlignment="1">
      <alignment horizontal="center"/>
    </xf>
    <xf numFmtId="0" fontId="1" fillId="29" borderId="34" xfId="118" applyFont="1" applyBorder="1" applyAlignment="1">
      <alignment horizontal="center"/>
    </xf>
    <xf numFmtId="0" fontId="1" fillId="29" borderId="35" xfId="118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19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18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5" xfId="2"/>
    <cellStyle name="Normal 5 2" xfId="5"/>
    <cellStyle name="Normal 5 2 2" xfId="110"/>
    <cellStyle name="Normal 5 3" xfId="15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7276BC"/>
      <color rgb="FFF09156"/>
      <color rgb="FF97EDFB"/>
      <color rgb="FFA2F8D9"/>
      <color rgb="FF2FB0C1"/>
      <color rgb="FF009EA2"/>
      <color rgb="FF7DB5E7"/>
      <color rgb="FF838CE1"/>
      <color rgb="FFC79DC4"/>
      <color rgb="FF9D5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7793408"/>
        <c:axId val="187795712"/>
      </c:barChart>
      <c:catAx>
        <c:axId val="187793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95712"/>
        <c:crosses val="autoZero"/>
        <c:auto val="1"/>
        <c:lblAlgn val="ctr"/>
        <c:lblOffset val="100"/>
        <c:noMultiLvlLbl val="0"/>
      </c:catAx>
      <c:valAx>
        <c:axId val="18779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9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922867</xdr:colOff>
      <xdr:row>2</xdr:row>
      <xdr:rowOff>16933</xdr:rowOff>
    </xdr:from>
    <xdr:to>
      <xdr:col>17</xdr:col>
      <xdr:colOff>208202</xdr:colOff>
      <xdr:row>9</xdr:row>
      <xdr:rowOff>160871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0" y="491066"/>
          <a:ext cx="2468802" cy="170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542925</xdr:colOff>
      <xdr:row>2</xdr:row>
      <xdr:rowOff>104775</xdr:rowOff>
    </xdr:from>
    <xdr:to>
      <xdr:col>21</xdr:col>
      <xdr:colOff>372844</xdr:colOff>
      <xdr:row>17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144780</xdr:colOff>
      <xdr:row>1</xdr:row>
      <xdr:rowOff>45720</xdr:rowOff>
    </xdr:from>
    <xdr:to>
      <xdr:col>9</xdr:col>
      <xdr:colOff>754380</xdr:colOff>
      <xdr:row>7</xdr:row>
      <xdr:rowOff>98762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1340" y="274320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abSelected="1" zoomScale="90" zoomScaleNormal="90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5.5546875" style="115" customWidth="1"/>
    <col min="6" max="6" width="11" style="116" customWidth="1"/>
    <col min="7" max="7" width="10.33203125" style="116" customWidth="1"/>
    <col min="8" max="8" width="12.44140625" style="116" customWidth="1"/>
    <col min="9" max="9" width="7.6640625" style="116" customWidth="1"/>
    <col min="10" max="10" width="13.88671875" style="116" customWidth="1"/>
    <col min="11" max="11" width="14.44140625" style="116" customWidth="1"/>
    <col min="12" max="12" width="11.88671875" style="116" customWidth="1"/>
    <col min="13" max="13" width="15.109375" style="116" customWidth="1"/>
    <col min="14" max="16" width="16.44140625" style="116" customWidth="1"/>
    <col min="17" max="17" width="13.5546875" style="116" customWidth="1"/>
    <col min="18" max="18" width="12.44140625" style="116" customWidth="1"/>
  </cols>
  <sheetData>
    <row r="1" spans="1:18" x14ac:dyDescent="0.3">
      <c r="A1" s="52"/>
      <c r="B1" s="53"/>
      <c r="C1" s="53"/>
      <c r="D1" s="54"/>
      <c r="E1" s="112"/>
      <c r="F1" s="89"/>
      <c r="G1" s="89"/>
      <c r="H1" s="89"/>
      <c r="I1" s="90"/>
      <c r="J1" s="90"/>
      <c r="K1" s="91"/>
      <c r="L1" s="90"/>
      <c r="M1" s="91"/>
      <c r="N1" s="91"/>
      <c r="O1" s="91"/>
      <c r="P1" s="91"/>
      <c r="Q1" s="89"/>
      <c r="R1" s="92"/>
    </row>
    <row r="2" spans="1:18" ht="21" customHeight="1" x14ac:dyDescent="0.3">
      <c r="A2" s="144" t="s">
        <v>23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</row>
    <row r="3" spans="1:18" ht="17.399999999999999" x14ac:dyDescent="0.3">
      <c r="A3" s="55"/>
      <c r="B3" s="32"/>
      <c r="C3" s="32"/>
      <c r="D3" s="31"/>
      <c r="E3" s="30"/>
      <c r="F3" s="33"/>
      <c r="G3" s="50"/>
      <c r="H3" s="50"/>
      <c r="I3" s="51"/>
      <c r="J3" s="73"/>
      <c r="K3" s="88"/>
      <c r="L3" s="73"/>
      <c r="M3" s="51"/>
      <c r="N3" s="51"/>
      <c r="O3" s="51"/>
      <c r="P3" s="51"/>
      <c r="Q3" s="51"/>
      <c r="R3" s="56"/>
    </row>
    <row r="4" spans="1:18" ht="18.600000000000001" customHeight="1" x14ac:dyDescent="0.3">
      <c r="A4" s="55"/>
      <c r="B4" s="32"/>
      <c r="C4" s="32"/>
      <c r="D4" s="31"/>
      <c r="E4" s="36" t="s">
        <v>0</v>
      </c>
      <c r="F4" s="33"/>
      <c r="G4" s="33"/>
      <c r="H4" s="33"/>
      <c r="I4" s="33"/>
      <c r="J4" s="33"/>
      <c r="K4" s="87"/>
      <c r="L4" s="33"/>
      <c r="M4" s="34"/>
      <c r="N4" s="34"/>
      <c r="O4" s="34"/>
      <c r="P4" s="34"/>
      <c r="Q4" s="35"/>
      <c r="R4" s="57"/>
    </row>
    <row r="5" spans="1:18" ht="17.399999999999999" x14ac:dyDescent="0.3">
      <c r="A5" s="55"/>
      <c r="B5" s="32"/>
      <c r="C5" s="32"/>
      <c r="D5" s="31"/>
      <c r="E5" s="1" t="s">
        <v>1</v>
      </c>
      <c r="F5" s="33"/>
      <c r="G5" s="152"/>
      <c r="H5" s="152"/>
      <c r="I5" s="153"/>
      <c r="J5" s="153"/>
      <c r="K5" s="153"/>
      <c r="L5" s="153"/>
      <c r="M5" s="153"/>
      <c r="N5" s="153"/>
      <c r="O5" s="153"/>
      <c r="P5" s="153"/>
      <c r="Q5" s="153"/>
      <c r="R5" s="154"/>
    </row>
    <row r="6" spans="1:18" ht="17.399999999999999" x14ac:dyDescent="0.3">
      <c r="A6" s="55"/>
      <c r="B6" s="32"/>
      <c r="C6" s="32"/>
      <c r="D6" s="31"/>
      <c r="E6" s="1" t="s">
        <v>2</v>
      </c>
      <c r="F6" s="33"/>
      <c r="G6" s="50"/>
      <c r="H6" s="50"/>
      <c r="I6" s="51"/>
      <c r="J6" s="73"/>
      <c r="K6" s="88"/>
      <c r="L6" s="73"/>
      <c r="M6" s="51"/>
      <c r="N6" s="51"/>
      <c r="O6" s="51"/>
      <c r="P6" s="51"/>
      <c r="Q6" s="51"/>
      <c r="R6" s="56"/>
    </row>
    <row r="7" spans="1:18" ht="17.399999999999999" x14ac:dyDescent="0.3">
      <c r="A7" s="55"/>
      <c r="B7" s="32"/>
      <c r="C7" s="32"/>
      <c r="D7" s="31"/>
      <c r="E7" s="1" t="s">
        <v>3</v>
      </c>
      <c r="F7" s="33"/>
      <c r="G7" s="152"/>
      <c r="H7" s="152"/>
      <c r="I7" s="153"/>
      <c r="J7" s="153"/>
      <c r="K7" s="153"/>
      <c r="L7" s="153"/>
      <c r="M7" s="153"/>
      <c r="N7" s="153"/>
      <c r="O7" s="153"/>
      <c r="P7" s="153"/>
      <c r="Q7" s="153"/>
      <c r="R7" s="154"/>
    </row>
    <row r="8" spans="1:18" ht="17.399999999999999" x14ac:dyDescent="0.3">
      <c r="A8" s="55"/>
      <c r="B8" s="32"/>
      <c r="C8" s="32"/>
      <c r="D8" s="31"/>
      <c r="E8" s="1" t="s">
        <v>4</v>
      </c>
      <c r="F8" s="33"/>
      <c r="G8" s="152"/>
      <c r="H8" s="152"/>
      <c r="I8" s="153"/>
      <c r="J8" s="153"/>
      <c r="K8" s="153"/>
      <c r="L8" s="153"/>
      <c r="M8" s="153"/>
      <c r="N8" s="153"/>
      <c r="O8" s="153"/>
      <c r="P8" s="153"/>
      <c r="Q8" s="153"/>
      <c r="R8" s="154"/>
    </row>
    <row r="9" spans="1:18" ht="17.399999999999999" x14ac:dyDescent="0.3">
      <c r="A9" s="55"/>
      <c r="B9" s="32"/>
      <c r="C9" s="32"/>
      <c r="D9" s="31"/>
      <c r="E9" s="30"/>
      <c r="F9" s="33"/>
      <c r="G9" s="50"/>
      <c r="H9" s="50"/>
      <c r="I9" s="51"/>
      <c r="J9" s="73"/>
      <c r="K9" s="88"/>
      <c r="L9" s="73"/>
      <c r="M9" s="51"/>
      <c r="N9" s="51"/>
      <c r="O9" s="51"/>
      <c r="P9" s="51"/>
      <c r="Q9" s="51"/>
      <c r="R9" s="56"/>
    </row>
    <row r="10" spans="1:18" ht="17.399999999999999" x14ac:dyDescent="0.3">
      <c r="A10" s="55"/>
      <c r="B10" s="32"/>
      <c r="C10" s="32"/>
      <c r="D10" s="31"/>
      <c r="E10" s="30"/>
      <c r="F10" s="33"/>
      <c r="G10" s="50"/>
      <c r="H10" s="50"/>
      <c r="I10" s="51"/>
      <c r="J10" s="73"/>
      <c r="K10" s="88"/>
      <c r="L10" s="73"/>
      <c r="M10" s="51"/>
      <c r="N10" s="51"/>
      <c r="O10" s="51"/>
      <c r="P10" s="51"/>
      <c r="Q10" s="51"/>
      <c r="R10" s="56"/>
    </row>
    <row r="11" spans="1:18" ht="14.4" customHeight="1" x14ac:dyDescent="0.3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</row>
    <row r="12" spans="1:18" ht="15.6" customHeight="1" x14ac:dyDescent="0.3">
      <c r="A12" s="55"/>
      <c r="B12" s="32"/>
      <c r="C12" s="32"/>
      <c r="D12" s="31"/>
      <c r="E12" s="145" t="s">
        <v>85</v>
      </c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6"/>
    </row>
    <row r="13" spans="1:18" ht="15.6" customHeight="1" x14ac:dyDescent="0.3">
      <c r="A13" s="55"/>
      <c r="B13" s="32"/>
      <c r="C13" s="32"/>
      <c r="D13" s="31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6"/>
    </row>
    <row r="14" spans="1:18" x14ac:dyDescent="0.3">
      <c r="A14" s="58"/>
      <c r="B14" s="38"/>
      <c r="C14" s="38"/>
      <c r="D14" s="37"/>
      <c r="E14" s="39"/>
      <c r="F14" s="40"/>
      <c r="G14" s="40"/>
      <c r="H14" s="40"/>
      <c r="I14" s="40"/>
      <c r="J14" s="40"/>
      <c r="K14" s="103"/>
      <c r="L14" s="40"/>
      <c r="M14" s="41"/>
      <c r="N14" s="147">
        <f ca="1">TODAY()</f>
        <v>45680</v>
      </c>
      <c r="O14" s="147"/>
      <c r="P14" s="147"/>
      <c r="Q14" s="147"/>
      <c r="R14" s="148"/>
    </row>
    <row r="15" spans="1:18" ht="44.1" customHeight="1" x14ac:dyDescent="0.3">
      <c r="A15" s="133" t="s">
        <v>5</v>
      </c>
      <c r="B15" s="133" t="s">
        <v>6</v>
      </c>
      <c r="C15" s="133" t="s">
        <v>26</v>
      </c>
      <c r="D15" s="133" t="s">
        <v>7</v>
      </c>
      <c r="E15" s="133" t="s">
        <v>8</v>
      </c>
      <c r="F15" s="133" t="s">
        <v>9</v>
      </c>
      <c r="G15" s="133" t="s">
        <v>10</v>
      </c>
      <c r="H15" s="133" t="s">
        <v>11</v>
      </c>
      <c r="I15" s="133" t="s">
        <v>12</v>
      </c>
      <c r="J15" s="133" t="s">
        <v>39</v>
      </c>
      <c r="K15" s="133" t="s">
        <v>41</v>
      </c>
      <c r="L15" s="133" t="s">
        <v>40</v>
      </c>
      <c r="M15" s="133" t="s">
        <v>13</v>
      </c>
      <c r="N15" s="133" t="s">
        <v>14</v>
      </c>
      <c r="O15" s="133" t="s">
        <v>24</v>
      </c>
      <c r="P15" s="133" t="s">
        <v>25</v>
      </c>
      <c r="Q15" s="133" t="s">
        <v>15</v>
      </c>
      <c r="R15" s="133" t="s">
        <v>16</v>
      </c>
    </row>
    <row r="16" spans="1:18" ht="17.399999999999999" x14ac:dyDescent="0.3">
      <c r="A16" s="59"/>
      <c r="B16" s="2"/>
      <c r="C16" s="2"/>
      <c r="D16" s="3">
        <v>10000</v>
      </c>
      <c r="E16" s="4" t="s">
        <v>27</v>
      </c>
      <c r="F16" s="4"/>
      <c r="G16" s="4"/>
      <c r="H16" s="4"/>
      <c r="I16" s="5"/>
      <c r="J16" s="5"/>
      <c r="K16" s="93"/>
      <c r="L16" s="5"/>
      <c r="M16" s="5"/>
      <c r="N16" s="5"/>
      <c r="O16" s="5"/>
      <c r="P16" s="5"/>
      <c r="Q16" s="6"/>
      <c r="R16" s="60"/>
    </row>
    <row r="17" spans="1:18" x14ac:dyDescent="0.3">
      <c r="A17" s="61">
        <f>IF(F17="","", COUNTA($F17:F$17))</f>
        <v>1</v>
      </c>
      <c r="B17" s="7"/>
      <c r="C17" s="7"/>
      <c r="D17" s="8"/>
      <c r="E17" s="114" t="s">
        <v>43</v>
      </c>
      <c r="F17" s="85">
        <v>1</v>
      </c>
      <c r="G17" s="99">
        <v>0</v>
      </c>
      <c r="H17" s="85">
        <f t="shared" ref="H17:H25" si="0">F17*(1+G17)</f>
        <v>1</v>
      </c>
      <c r="I17" s="85" t="s">
        <v>38</v>
      </c>
      <c r="J17" s="110" t="s">
        <v>42</v>
      </c>
      <c r="K17" s="110" t="s">
        <v>42</v>
      </c>
      <c r="L17" s="111">
        <v>0</v>
      </c>
      <c r="M17" s="94">
        <v>0</v>
      </c>
      <c r="N17" s="94">
        <v>0</v>
      </c>
      <c r="O17" s="94">
        <f t="shared" ref="O17:O25" si="1">H17*M17</f>
        <v>0</v>
      </c>
      <c r="P17" s="94">
        <f t="shared" ref="P17:P25" si="2">H17*N17</f>
        <v>0</v>
      </c>
      <c r="Q17" s="95">
        <f>O17+P17</f>
        <v>0</v>
      </c>
      <c r="R17" s="101"/>
    </row>
    <row r="18" spans="1:18" x14ac:dyDescent="0.3">
      <c r="A18" s="61">
        <f>IF(F18="","", COUNTA($F$17:F18))</f>
        <v>2</v>
      </c>
      <c r="B18" s="7"/>
      <c r="C18" s="7"/>
      <c r="D18" s="8"/>
      <c r="E18" s="114" t="s">
        <v>44</v>
      </c>
      <c r="F18" s="85">
        <v>1</v>
      </c>
      <c r="G18" s="99">
        <v>0</v>
      </c>
      <c r="H18" s="85">
        <f t="shared" si="0"/>
        <v>1</v>
      </c>
      <c r="I18" s="85" t="s">
        <v>38</v>
      </c>
      <c r="J18" s="110" t="s">
        <v>42</v>
      </c>
      <c r="K18" s="110" t="s">
        <v>42</v>
      </c>
      <c r="L18" s="111">
        <v>0</v>
      </c>
      <c r="M18" s="94">
        <v>0</v>
      </c>
      <c r="N18" s="94">
        <v>0</v>
      </c>
      <c r="O18" s="94">
        <f t="shared" si="1"/>
        <v>0</v>
      </c>
      <c r="P18" s="94">
        <f t="shared" si="2"/>
        <v>0</v>
      </c>
      <c r="Q18" s="95">
        <f t="shared" ref="Q18:Q25" si="3">O18+P18</f>
        <v>0</v>
      </c>
      <c r="R18" s="101"/>
    </row>
    <row r="19" spans="1:18" x14ac:dyDescent="0.3">
      <c r="A19" s="61">
        <f>IF(F19="","", COUNTA($F$17:F19))</f>
        <v>3</v>
      </c>
      <c r="B19" s="7"/>
      <c r="C19" s="7"/>
      <c r="D19" s="8"/>
      <c r="E19" s="114" t="s">
        <v>45</v>
      </c>
      <c r="F19" s="85">
        <v>1</v>
      </c>
      <c r="G19" s="99">
        <v>0</v>
      </c>
      <c r="H19" s="85">
        <f t="shared" si="0"/>
        <v>1</v>
      </c>
      <c r="I19" s="85" t="s">
        <v>38</v>
      </c>
      <c r="J19" s="110" t="s">
        <v>42</v>
      </c>
      <c r="K19" s="110" t="s">
        <v>42</v>
      </c>
      <c r="L19" s="111">
        <v>0</v>
      </c>
      <c r="M19" s="94">
        <v>0</v>
      </c>
      <c r="N19" s="94">
        <v>0</v>
      </c>
      <c r="O19" s="94">
        <f t="shared" si="1"/>
        <v>0</v>
      </c>
      <c r="P19" s="94">
        <f t="shared" si="2"/>
        <v>0</v>
      </c>
      <c r="Q19" s="95">
        <f t="shared" si="3"/>
        <v>0</v>
      </c>
      <c r="R19" s="101"/>
    </row>
    <row r="20" spans="1:18" x14ac:dyDescent="0.3">
      <c r="A20" s="61">
        <f>IF(F20="","", COUNTA($F$17:F20))</f>
        <v>4</v>
      </c>
      <c r="B20" s="7"/>
      <c r="C20" s="7"/>
      <c r="D20" s="8"/>
      <c r="E20" s="114" t="s">
        <v>46</v>
      </c>
      <c r="F20" s="85">
        <v>1</v>
      </c>
      <c r="G20" s="99">
        <v>0</v>
      </c>
      <c r="H20" s="85">
        <f t="shared" si="0"/>
        <v>1</v>
      </c>
      <c r="I20" s="85" t="s">
        <v>38</v>
      </c>
      <c r="J20" s="110" t="s">
        <v>42</v>
      </c>
      <c r="K20" s="110" t="s">
        <v>42</v>
      </c>
      <c r="L20" s="111">
        <v>0</v>
      </c>
      <c r="M20" s="94">
        <v>0</v>
      </c>
      <c r="N20" s="94">
        <v>0</v>
      </c>
      <c r="O20" s="94">
        <f t="shared" si="1"/>
        <v>0</v>
      </c>
      <c r="P20" s="94">
        <f t="shared" si="2"/>
        <v>0</v>
      </c>
      <c r="Q20" s="95">
        <f t="shared" si="3"/>
        <v>0</v>
      </c>
      <c r="R20" s="101"/>
    </row>
    <row r="21" spans="1:18" x14ac:dyDescent="0.3">
      <c r="A21" s="61">
        <f>IF(F21="","", COUNTA($F$17:F21))</f>
        <v>5</v>
      </c>
      <c r="B21" s="7"/>
      <c r="C21" s="7"/>
      <c r="D21" s="8"/>
      <c r="E21" s="114" t="s">
        <v>47</v>
      </c>
      <c r="F21" s="85">
        <v>1</v>
      </c>
      <c r="G21" s="99">
        <v>0</v>
      </c>
      <c r="H21" s="85">
        <f t="shared" si="0"/>
        <v>1</v>
      </c>
      <c r="I21" s="85" t="s">
        <v>38</v>
      </c>
      <c r="J21" s="110" t="s">
        <v>42</v>
      </c>
      <c r="K21" s="110" t="s">
        <v>42</v>
      </c>
      <c r="L21" s="111">
        <v>0</v>
      </c>
      <c r="M21" s="94">
        <v>0</v>
      </c>
      <c r="N21" s="94">
        <v>0</v>
      </c>
      <c r="O21" s="94">
        <f t="shared" si="1"/>
        <v>0</v>
      </c>
      <c r="P21" s="94">
        <f t="shared" si="2"/>
        <v>0</v>
      </c>
      <c r="Q21" s="95">
        <f t="shared" si="3"/>
        <v>0</v>
      </c>
      <c r="R21" s="101"/>
    </row>
    <row r="22" spans="1:18" x14ac:dyDescent="0.3">
      <c r="A22" s="61">
        <f>IF(F22="","", COUNTA($F$17:F22))</f>
        <v>6</v>
      </c>
      <c r="B22" s="7"/>
      <c r="C22" s="7"/>
      <c r="D22" s="8"/>
      <c r="E22" s="114" t="s">
        <v>48</v>
      </c>
      <c r="F22" s="85">
        <v>1</v>
      </c>
      <c r="G22" s="99">
        <v>0</v>
      </c>
      <c r="H22" s="85">
        <f t="shared" si="0"/>
        <v>1</v>
      </c>
      <c r="I22" s="85" t="s">
        <v>38</v>
      </c>
      <c r="J22" s="110" t="s">
        <v>42</v>
      </c>
      <c r="K22" s="110" t="s">
        <v>42</v>
      </c>
      <c r="L22" s="111">
        <v>0</v>
      </c>
      <c r="M22" s="94">
        <v>0</v>
      </c>
      <c r="N22" s="94">
        <v>0</v>
      </c>
      <c r="O22" s="94">
        <f t="shared" si="1"/>
        <v>0</v>
      </c>
      <c r="P22" s="94">
        <f t="shared" si="2"/>
        <v>0</v>
      </c>
      <c r="Q22" s="95">
        <f t="shared" si="3"/>
        <v>0</v>
      </c>
      <c r="R22" s="101"/>
    </row>
    <row r="23" spans="1:18" x14ac:dyDescent="0.3">
      <c r="A23" s="61">
        <f>IF(F23="","", COUNTA($F$17:F23))</f>
        <v>7</v>
      </c>
      <c r="B23" s="7"/>
      <c r="C23" s="7"/>
      <c r="D23" s="8"/>
      <c r="E23" s="114" t="s">
        <v>49</v>
      </c>
      <c r="F23" s="85">
        <v>1</v>
      </c>
      <c r="G23" s="99">
        <v>0</v>
      </c>
      <c r="H23" s="85">
        <f t="shared" si="0"/>
        <v>1</v>
      </c>
      <c r="I23" s="85" t="s">
        <v>38</v>
      </c>
      <c r="J23" s="110" t="s">
        <v>42</v>
      </c>
      <c r="K23" s="110" t="s">
        <v>42</v>
      </c>
      <c r="L23" s="111">
        <v>0</v>
      </c>
      <c r="M23" s="94">
        <v>0</v>
      </c>
      <c r="N23" s="94">
        <v>0</v>
      </c>
      <c r="O23" s="94">
        <f t="shared" si="1"/>
        <v>0</v>
      </c>
      <c r="P23" s="94">
        <f t="shared" si="2"/>
        <v>0</v>
      </c>
      <c r="Q23" s="95">
        <f t="shared" si="3"/>
        <v>0</v>
      </c>
      <c r="R23" s="101"/>
    </row>
    <row r="24" spans="1:18" x14ac:dyDescent="0.3">
      <c r="A24" s="61">
        <f>IF(F24="","", COUNTA($F$17:F24))</f>
        <v>8</v>
      </c>
      <c r="B24" s="7"/>
      <c r="C24" s="7"/>
      <c r="D24" s="8"/>
      <c r="E24" s="114" t="s">
        <v>50</v>
      </c>
      <c r="F24" s="85">
        <v>1</v>
      </c>
      <c r="G24" s="99">
        <v>0</v>
      </c>
      <c r="H24" s="85">
        <f t="shared" si="0"/>
        <v>1</v>
      </c>
      <c r="I24" s="85" t="s">
        <v>38</v>
      </c>
      <c r="J24" s="110" t="s">
        <v>42</v>
      </c>
      <c r="K24" s="110" t="s">
        <v>42</v>
      </c>
      <c r="L24" s="111">
        <v>0</v>
      </c>
      <c r="M24" s="94">
        <v>0</v>
      </c>
      <c r="N24" s="94">
        <v>0</v>
      </c>
      <c r="O24" s="94">
        <f t="shared" si="1"/>
        <v>0</v>
      </c>
      <c r="P24" s="94">
        <f t="shared" si="2"/>
        <v>0</v>
      </c>
      <c r="Q24" s="95">
        <f t="shared" si="3"/>
        <v>0</v>
      </c>
      <c r="R24" s="101"/>
    </row>
    <row r="25" spans="1:18" x14ac:dyDescent="0.3">
      <c r="A25" s="61">
        <f>IF(F25="","", COUNTA($F$17:F25))</f>
        <v>9</v>
      </c>
      <c r="B25" s="7"/>
      <c r="C25" s="7"/>
      <c r="D25" s="8"/>
      <c r="E25" s="114" t="s">
        <v>51</v>
      </c>
      <c r="F25" s="85">
        <v>1</v>
      </c>
      <c r="G25" s="99">
        <v>0</v>
      </c>
      <c r="H25" s="85">
        <f t="shared" si="0"/>
        <v>1</v>
      </c>
      <c r="I25" s="85" t="s">
        <v>38</v>
      </c>
      <c r="J25" s="110" t="s">
        <v>42</v>
      </c>
      <c r="K25" s="110" t="s">
        <v>42</v>
      </c>
      <c r="L25" s="111">
        <v>0</v>
      </c>
      <c r="M25" s="94">
        <v>0</v>
      </c>
      <c r="N25" s="94">
        <v>0</v>
      </c>
      <c r="O25" s="94">
        <f t="shared" si="1"/>
        <v>0</v>
      </c>
      <c r="P25" s="94">
        <f t="shared" si="2"/>
        <v>0</v>
      </c>
      <c r="Q25" s="95">
        <f t="shared" si="3"/>
        <v>0</v>
      </c>
      <c r="R25" s="101"/>
    </row>
    <row r="26" spans="1:18" x14ac:dyDescent="0.3">
      <c r="A26" s="61"/>
      <c r="B26" s="7"/>
      <c r="C26" s="7"/>
      <c r="D26" s="8"/>
      <c r="E26" s="9"/>
      <c r="F26" s="10"/>
      <c r="G26" s="10"/>
      <c r="H26" s="11"/>
      <c r="I26" s="10"/>
      <c r="J26" s="67"/>
      <c r="K26" s="94"/>
      <c r="L26" s="10"/>
      <c r="M26" s="12"/>
      <c r="N26" s="12"/>
      <c r="O26" s="12"/>
      <c r="P26" s="12"/>
      <c r="Q26" s="13"/>
      <c r="R26" s="63"/>
    </row>
    <row r="27" spans="1:18" ht="17.399999999999999" x14ac:dyDescent="0.3">
      <c r="A27" s="64"/>
      <c r="B27" s="14"/>
      <c r="C27" s="14"/>
      <c r="D27" s="15"/>
      <c r="E27" s="134" t="s">
        <v>28</v>
      </c>
      <c r="F27" s="16"/>
      <c r="G27" s="16"/>
      <c r="H27" s="17"/>
      <c r="I27" s="16"/>
      <c r="J27" s="16"/>
      <c r="K27" s="134">
        <f>SUM(K17:K26)</f>
        <v>0</v>
      </c>
      <c r="L27" s="16"/>
      <c r="M27" s="18"/>
      <c r="N27" s="18"/>
      <c r="O27" s="135">
        <f>SUM(O17:O26)</f>
        <v>0</v>
      </c>
      <c r="P27" s="135">
        <f>SUM(P17:P26)</f>
        <v>0</v>
      </c>
      <c r="Q27" s="19"/>
      <c r="R27" s="135">
        <f>SUM(Q17:Q26)</f>
        <v>0</v>
      </c>
    </row>
    <row r="28" spans="1:18" x14ac:dyDescent="0.3">
      <c r="A28" s="65"/>
      <c r="B28" s="20"/>
      <c r="C28" s="20"/>
      <c r="D28" s="21"/>
      <c r="E28" s="22"/>
      <c r="F28" s="23"/>
      <c r="G28" s="23"/>
      <c r="H28" s="24"/>
      <c r="I28" s="23"/>
      <c r="J28" s="23"/>
      <c r="K28" s="97"/>
      <c r="L28" s="23"/>
      <c r="M28" s="25"/>
      <c r="N28" s="25"/>
      <c r="O28" s="25"/>
      <c r="P28" s="25"/>
      <c r="Q28" s="26"/>
      <c r="R28" s="66"/>
    </row>
    <row r="29" spans="1:18" ht="17.399999999999999" x14ac:dyDescent="0.3">
      <c r="A29" s="2" t="str">
        <f>IF(F29="","", COUNTA($F$17:F29))</f>
        <v/>
      </c>
      <c r="B29" s="2"/>
      <c r="C29" s="2"/>
      <c r="D29" s="3">
        <v>60000</v>
      </c>
      <c r="E29" s="4" t="s">
        <v>17</v>
      </c>
      <c r="F29" s="4"/>
      <c r="G29" s="4"/>
      <c r="H29" s="4"/>
      <c r="I29" s="5"/>
      <c r="J29" s="5"/>
      <c r="K29" s="93"/>
      <c r="L29" s="5"/>
      <c r="M29" s="5"/>
      <c r="N29" s="5"/>
      <c r="O29" s="5"/>
      <c r="P29" s="5"/>
      <c r="Q29" s="6"/>
      <c r="R29" s="60"/>
    </row>
    <row r="30" spans="1:18" s="77" customFormat="1" x14ac:dyDescent="0.3">
      <c r="A30" s="80"/>
      <c r="B30" s="78"/>
      <c r="C30" s="78"/>
      <c r="D30" s="79"/>
      <c r="E30" s="132" t="s">
        <v>58</v>
      </c>
      <c r="F30" s="96"/>
      <c r="G30" s="96"/>
      <c r="H30" s="106"/>
      <c r="I30" s="96"/>
      <c r="J30" s="96"/>
      <c r="K30" s="97"/>
      <c r="L30" s="96"/>
      <c r="M30" s="97"/>
      <c r="N30" s="97"/>
      <c r="O30" s="97"/>
      <c r="P30" s="97"/>
      <c r="Q30" s="98"/>
      <c r="R30" s="102"/>
    </row>
    <row r="31" spans="1:18" s="77" customFormat="1" x14ac:dyDescent="0.3">
      <c r="A31" s="80"/>
      <c r="B31" s="78"/>
      <c r="C31" s="78"/>
      <c r="D31" s="79"/>
      <c r="E31" s="107" t="s">
        <v>59</v>
      </c>
      <c r="F31" s="96"/>
      <c r="G31" s="96"/>
      <c r="H31" s="106"/>
      <c r="I31" s="96"/>
      <c r="J31" s="96"/>
      <c r="K31" s="97"/>
      <c r="L31" s="96"/>
      <c r="M31" s="97"/>
      <c r="N31" s="97"/>
      <c r="O31" s="97"/>
      <c r="P31" s="97"/>
      <c r="Q31" s="98"/>
      <c r="R31" s="102"/>
    </row>
    <row r="32" spans="1:18" s="81" customFormat="1" x14ac:dyDescent="0.3">
      <c r="A32" s="100">
        <f>IF(F32="","", COUNTA($F$17:F32))</f>
        <v>10</v>
      </c>
      <c r="B32" s="82"/>
      <c r="C32" s="82"/>
      <c r="D32" s="79"/>
      <c r="E32" s="113" t="s">
        <v>72</v>
      </c>
      <c r="F32" s="83">
        <v>1</v>
      </c>
      <c r="G32" s="99">
        <v>0</v>
      </c>
      <c r="H32" s="105">
        <f t="shared" ref="H32:H44" si="4">F32+G32*F32</f>
        <v>1</v>
      </c>
      <c r="I32" s="104" t="s">
        <v>56</v>
      </c>
      <c r="J32" s="110" t="s">
        <v>42</v>
      </c>
      <c r="K32" s="110" t="s">
        <v>42</v>
      </c>
      <c r="L32" s="111">
        <v>0</v>
      </c>
      <c r="M32" s="94">
        <v>0</v>
      </c>
      <c r="N32" s="94">
        <v>0</v>
      </c>
      <c r="O32" s="94">
        <f t="shared" ref="O32:O44" si="5">H32*M32</f>
        <v>0</v>
      </c>
      <c r="P32" s="94">
        <f t="shared" ref="P32:P44" si="6">H32*N32</f>
        <v>0</v>
      </c>
      <c r="Q32" s="95">
        <f t="shared" ref="Q32:Q44" si="7">O32+P32</f>
        <v>0</v>
      </c>
      <c r="R32" s="101"/>
    </row>
    <row r="33" spans="1:18" s="81" customFormat="1" x14ac:dyDescent="0.3">
      <c r="A33" s="100">
        <f>IF(F33="","", COUNTA($F$17:F33))</f>
        <v>11</v>
      </c>
      <c r="B33" s="82"/>
      <c r="C33" s="82"/>
      <c r="D33" s="79"/>
      <c r="E33" s="113" t="s">
        <v>72</v>
      </c>
      <c r="F33" s="83">
        <v>1</v>
      </c>
      <c r="G33" s="99">
        <v>0</v>
      </c>
      <c r="H33" s="105">
        <f t="shared" si="4"/>
        <v>1</v>
      </c>
      <c r="I33" s="104" t="s">
        <v>56</v>
      </c>
      <c r="J33" s="110" t="s">
        <v>42</v>
      </c>
      <c r="K33" s="110" t="s">
        <v>42</v>
      </c>
      <c r="L33" s="111">
        <v>0</v>
      </c>
      <c r="M33" s="94">
        <v>0</v>
      </c>
      <c r="N33" s="94">
        <v>0</v>
      </c>
      <c r="O33" s="94">
        <f t="shared" si="5"/>
        <v>0</v>
      </c>
      <c r="P33" s="94">
        <f t="shared" si="6"/>
        <v>0</v>
      </c>
      <c r="Q33" s="95">
        <f t="shared" si="7"/>
        <v>0</v>
      </c>
      <c r="R33" s="101"/>
    </row>
    <row r="34" spans="1:18" s="81" customFormat="1" x14ac:dyDescent="0.3">
      <c r="A34" s="100">
        <f>IF(F34="","", COUNTA($F$17:F34))</f>
        <v>12</v>
      </c>
      <c r="B34" s="82"/>
      <c r="C34" s="82"/>
      <c r="D34" s="79"/>
      <c r="E34" s="113" t="s">
        <v>73</v>
      </c>
      <c r="F34" s="83">
        <v>3</v>
      </c>
      <c r="G34" s="99">
        <v>0</v>
      </c>
      <c r="H34" s="105">
        <f t="shared" si="4"/>
        <v>3</v>
      </c>
      <c r="I34" s="104" t="s">
        <v>56</v>
      </c>
      <c r="J34" s="110" t="s">
        <v>42</v>
      </c>
      <c r="K34" s="110" t="s">
        <v>42</v>
      </c>
      <c r="L34" s="111">
        <v>0</v>
      </c>
      <c r="M34" s="94">
        <v>0</v>
      </c>
      <c r="N34" s="94">
        <v>0</v>
      </c>
      <c r="O34" s="94">
        <f t="shared" si="5"/>
        <v>0</v>
      </c>
      <c r="P34" s="94">
        <f t="shared" si="6"/>
        <v>0</v>
      </c>
      <c r="Q34" s="95">
        <f t="shared" si="7"/>
        <v>0</v>
      </c>
      <c r="R34" s="101"/>
    </row>
    <row r="35" spans="1:18" s="81" customFormat="1" x14ac:dyDescent="0.3">
      <c r="A35" s="100">
        <f>IF(F35="","", COUNTA($F$17:F35))</f>
        <v>13</v>
      </c>
      <c r="B35" s="82"/>
      <c r="C35" s="82"/>
      <c r="D35" s="79"/>
      <c r="E35" s="113" t="s">
        <v>74</v>
      </c>
      <c r="F35" s="83">
        <v>1</v>
      </c>
      <c r="G35" s="99">
        <v>0</v>
      </c>
      <c r="H35" s="105">
        <f t="shared" si="4"/>
        <v>1</v>
      </c>
      <c r="I35" s="104" t="s">
        <v>56</v>
      </c>
      <c r="J35" s="110" t="s">
        <v>42</v>
      </c>
      <c r="K35" s="110" t="s">
        <v>42</v>
      </c>
      <c r="L35" s="111">
        <v>0</v>
      </c>
      <c r="M35" s="94">
        <v>0</v>
      </c>
      <c r="N35" s="94">
        <v>0</v>
      </c>
      <c r="O35" s="94">
        <f t="shared" si="5"/>
        <v>0</v>
      </c>
      <c r="P35" s="94">
        <f t="shared" si="6"/>
        <v>0</v>
      </c>
      <c r="Q35" s="95">
        <f t="shared" si="7"/>
        <v>0</v>
      </c>
      <c r="R35" s="101"/>
    </row>
    <row r="36" spans="1:18" s="81" customFormat="1" x14ac:dyDescent="0.3">
      <c r="A36" s="100">
        <f>IF(F36="","", COUNTA($F$17:F36))</f>
        <v>14</v>
      </c>
      <c r="B36" s="82"/>
      <c r="C36" s="82"/>
      <c r="D36" s="79"/>
      <c r="E36" s="113" t="s">
        <v>75</v>
      </c>
      <c r="F36" s="83">
        <v>1</v>
      </c>
      <c r="G36" s="99">
        <v>0</v>
      </c>
      <c r="H36" s="105">
        <f t="shared" si="4"/>
        <v>1</v>
      </c>
      <c r="I36" s="104" t="s">
        <v>56</v>
      </c>
      <c r="J36" s="110" t="s">
        <v>42</v>
      </c>
      <c r="K36" s="110" t="s">
        <v>42</v>
      </c>
      <c r="L36" s="111">
        <v>0</v>
      </c>
      <c r="M36" s="94">
        <v>0</v>
      </c>
      <c r="N36" s="94">
        <v>0</v>
      </c>
      <c r="O36" s="94">
        <f t="shared" si="5"/>
        <v>0</v>
      </c>
      <c r="P36" s="94">
        <f t="shared" si="6"/>
        <v>0</v>
      </c>
      <c r="Q36" s="95">
        <f t="shared" si="7"/>
        <v>0</v>
      </c>
      <c r="R36" s="101"/>
    </row>
    <row r="37" spans="1:18" s="81" customFormat="1" x14ac:dyDescent="0.3">
      <c r="A37" s="100">
        <f>IF(F37="","", COUNTA($F$17:F37))</f>
        <v>15</v>
      </c>
      <c r="B37" s="82"/>
      <c r="C37" s="82"/>
      <c r="D37" s="79"/>
      <c r="E37" s="113" t="s">
        <v>76</v>
      </c>
      <c r="F37" s="83">
        <v>2</v>
      </c>
      <c r="G37" s="99">
        <v>0</v>
      </c>
      <c r="H37" s="105">
        <f t="shared" si="4"/>
        <v>2</v>
      </c>
      <c r="I37" s="104" t="s">
        <v>56</v>
      </c>
      <c r="J37" s="110" t="s">
        <v>42</v>
      </c>
      <c r="K37" s="110" t="s">
        <v>42</v>
      </c>
      <c r="L37" s="111">
        <v>0</v>
      </c>
      <c r="M37" s="94">
        <v>0</v>
      </c>
      <c r="N37" s="94">
        <v>0</v>
      </c>
      <c r="O37" s="94">
        <f t="shared" si="5"/>
        <v>0</v>
      </c>
      <c r="P37" s="94">
        <f t="shared" si="6"/>
        <v>0</v>
      </c>
      <c r="Q37" s="95">
        <f t="shared" si="7"/>
        <v>0</v>
      </c>
      <c r="R37" s="101"/>
    </row>
    <row r="38" spans="1:18" s="81" customFormat="1" x14ac:dyDescent="0.3">
      <c r="A38" s="100">
        <f>IF(F38="","", COUNTA($F$17:F38))</f>
        <v>16</v>
      </c>
      <c r="B38" s="82"/>
      <c r="C38" s="82"/>
      <c r="D38" s="79"/>
      <c r="E38" s="113" t="s">
        <v>77</v>
      </c>
      <c r="F38" s="83">
        <v>1</v>
      </c>
      <c r="G38" s="99">
        <v>0</v>
      </c>
      <c r="H38" s="105">
        <f t="shared" si="4"/>
        <v>1</v>
      </c>
      <c r="I38" s="104" t="s">
        <v>56</v>
      </c>
      <c r="J38" s="110" t="s">
        <v>42</v>
      </c>
      <c r="K38" s="110" t="s">
        <v>42</v>
      </c>
      <c r="L38" s="111">
        <v>0</v>
      </c>
      <c r="M38" s="94">
        <v>0</v>
      </c>
      <c r="N38" s="94">
        <v>0</v>
      </c>
      <c r="O38" s="94">
        <f t="shared" si="5"/>
        <v>0</v>
      </c>
      <c r="P38" s="94">
        <f t="shared" si="6"/>
        <v>0</v>
      </c>
      <c r="Q38" s="95">
        <f t="shared" si="7"/>
        <v>0</v>
      </c>
      <c r="R38" s="101"/>
    </row>
    <row r="39" spans="1:18" s="81" customFormat="1" x14ac:dyDescent="0.3">
      <c r="A39" s="100">
        <f>IF(F39="","", COUNTA($F$17:F39))</f>
        <v>17</v>
      </c>
      <c r="B39" s="82"/>
      <c r="C39" s="82"/>
      <c r="D39" s="79"/>
      <c r="E39" s="113" t="s">
        <v>78</v>
      </c>
      <c r="F39" s="83">
        <v>1</v>
      </c>
      <c r="G39" s="99">
        <v>0</v>
      </c>
      <c r="H39" s="105">
        <f t="shared" si="4"/>
        <v>1</v>
      </c>
      <c r="I39" s="104" t="s">
        <v>56</v>
      </c>
      <c r="J39" s="110" t="s">
        <v>42</v>
      </c>
      <c r="K39" s="110" t="s">
        <v>42</v>
      </c>
      <c r="L39" s="111">
        <v>0</v>
      </c>
      <c r="M39" s="94">
        <v>0</v>
      </c>
      <c r="N39" s="94">
        <v>0</v>
      </c>
      <c r="O39" s="94">
        <f t="shared" si="5"/>
        <v>0</v>
      </c>
      <c r="P39" s="94">
        <f t="shared" si="6"/>
        <v>0</v>
      </c>
      <c r="Q39" s="95">
        <f t="shared" si="7"/>
        <v>0</v>
      </c>
      <c r="R39" s="101"/>
    </row>
    <row r="40" spans="1:18" s="81" customFormat="1" x14ac:dyDescent="0.3">
      <c r="A40" s="100">
        <f>IF(F40="","", COUNTA($F$17:F40))</f>
        <v>18</v>
      </c>
      <c r="B40" s="82"/>
      <c r="C40" s="82"/>
      <c r="D40" s="79"/>
      <c r="E40" s="113" t="s">
        <v>79</v>
      </c>
      <c r="F40" s="83">
        <v>1</v>
      </c>
      <c r="G40" s="99">
        <v>0</v>
      </c>
      <c r="H40" s="105">
        <f t="shared" si="4"/>
        <v>1</v>
      </c>
      <c r="I40" s="104" t="s">
        <v>56</v>
      </c>
      <c r="J40" s="110" t="s">
        <v>42</v>
      </c>
      <c r="K40" s="110" t="s">
        <v>42</v>
      </c>
      <c r="L40" s="111">
        <v>0</v>
      </c>
      <c r="M40" s="94">
        <v>0</v>
      </c>
      <c r="N40" s="94">
        <v>0</v>
      </c>
      <c r="O40" s="94">
        <f t="shared" si="5"/>
        <v>0</v>
      </c>
      <c r="P40" s="94">
        <f t="shared" si="6"/>
        <v>0</v>
      </c>
      <c r="Q40" s="95">
        <f t="shared" si="7"/>
        <v>0</v>
      </c>
      <c r="R40" s="101"/>
    </row>
    <row r="41" spans="1:18" s="81" customFormat="1" x14ac:dyDescent="0.3">
      <c r="A41" s="100">
        <f>IF(F41="","", COUNTA($F$17:F41))</f>
        <v>19</v>
      </c>
      <c r="B41" s="82"/>
      <c r="C41" s="82"/>
      <c r="D41" s="79"/>
      <c r="E41" s="113" t="s">
        <v>80</v>
      </c>
      <c r="F41" s="83">
        <v>1</v>
      </c>
      <c r="G41" s="99">
        <v>0</v>
      </c>
      <c r="H41" s="105">
        <f t="shared" si="4"/>
        <v>1</v>
      </c>
      <c r="I41" s="104" t="s">
        <v>56</v>
      </c>
      <c r="J41" s="110" t="s">
        <v>42</v>
      </c>
      <c r="K41" s="110" t="s">
        <v>42</v>
      </c>
      <c r="L41" s="111">
        <v>0</v>
      </c>
      <c r="M41" s="94">
        <v>0</v>
      </c>
      <c r="N41" s="94">
        <v>0</v>
      </c>
      <c r="O41" s="94">
        <f t="shared" si="5"/>
        <v>0</v>
      </c>
      <c r="P41" s="94">
        <f t="shared" si="6"/>
        <v>0</v>
      </c>
      <c r="Q41" s="95">
        <f t="shared" si="7"/>
        <v>0</v>
      </c>
      <c r="R41" s="101"/>
    </row>
    <row r="42" spans="1:18" s="81" customFormat="1" x14ac:dyDescent="0.3">
      <c r="A42" s="100">
        <f>IF(F42="","", COUNTA($F$17:F42))</f>
        <v>20</v>
      </c>
      <c r="B42" s="82"/>
      <c r="C42" s="82"/>
      <c r="D42" s="79"/>
      <c r="E42" s="113" t="s">
        <v>81</v>
      </c>
      <c r="F42" s="83">
        <v>1</v>
      </c>
      <c r="G42" s="99">
        <v>0</v>
      </c>
      <c r="H42" s="105">
        <f t="shared" si="4"/>
        <v>1</v>
      </c>
      <c r="I42" s="104" t="s">
        <v>56</v>
      </c>
      <c r="J42" s="110" t="s">
        <v>42</v>
      </c>
      <c r="K42" s="110" t="s">
        <v>42</v>
      </c>
      <c r="L42" s="111">
        <v>0</v>
      </c>
      <c r="M42" s="94">
        <v>0</v>
      </c>
      <c r="N42" s="94">
        <v>0</v>
      </c>
      <c r="O42" s="94">
        <f t="shared" si="5"/>
        <v>0</v>
      </c>
      <c r="P42" s="94">
        <f t="shared" si="6"/>
        <v>0</v>
      </c>
      <c r="Q42" s="95">
        <f t="shared" si="7"/>
        <v>0</v>
      </c>
      <c r="R42" s="101"/>
    </row>
    <row r="43" spans="1:18" s="81" customFormat="1" x14ac:dyDescent="0.3">
      <c r="A43" s="100">
        <f>IF(F43="","", COUNTA($F$17:F43))</f>
        <v>21</v>
      </c>
      <c r="B43" s="82"/>
      <c r="C43" s="82"/>
      <c r="D43" s="79"/>
      <c r="E43" s="113" t="s">
        <v>82</v>
      </c>
      <c r="F43" s="83">
        <v>1</v>
      </c>
      <c r="G43" s="99">
        <v>0</v>
      </c>
      <c r="H43" s="105">
        <f t="shared" si="4"/>
        <v>1</v>
      </c>
      <c r="I43" s="104" t="s">
        <v>56</v>
      </c>
      <c r="J43" s="110" t="s">
        <v>42</v>
      </c>
      <c r="K43" s="110" t="s">
        <v>42</v>
      </c>
      <c r="L43" s="111">
        <v>0</v>
      </c>
      <c r="M43" s="94">
        <v>0</v>
      </c>
      <c r="N43" s="94">
        <v>0</v>
      </c>
      <c r="O43" s="94">
        <f t="shared" si="5"/>
        <v>0</v>
      </c>
      <c r="P43" s="94">
        <f t="shared" si="6"/>
        <v>0</v>
      </c>
      <c r="Q43" s="95">
        <f t="shared" si="7"/>
        <v>0</v>
      </c>
      <c r="R43" s="101"/>
    </row>
    <row r="44" spans="1:18" s="81" customFormat="1" x14ac:dyDescent="0.3">
      <c r="A44" s="100">
        <f>IF(F44="","", COUNTA($F$17:F44))</f>
        <v>22</v>
      </c>
      <c r="B44" s="82"/>
      <c r="C44" s="82"/>
      <c r="D44" s="79"/>
      <c r="E44" s="113" t="s">
        <v>83</v>
      </c>
      <c r="F44" s="83">
        <v>8</v>
      </c>
      <c r="G44" s="99">
        <v>0</v>
      </c>
      <c r="H44" s="105">
        <f t="shared" si="4"/>
        <v>8</v>
      </c>
      <c r="I44" s="104" t="s">
        <v>56</v>
      </c>
      <c r="J44" s="110" t="s">
        <v>42</v>
      </c>
      <c r="K44" s="110" t="s">
        <v>42</v>
      </c>
      <c r="L44" s="111">
        <v>0</v>
      </c>
      <c r="M44" s="94">
        <v>0</v>
      </c>
      <c r="N44" s="94">
        <v>0</v>
      </c>
      <c r="O44" s="94">
        <f t="shared" si="5"/>
        <v>0</v>
      </c>
      <c r="P44" s="94">
        <f t="shared" si="6"/>
        <v>0</v>
      </c>
      <c r="Q44" s="95">
        <f t="shared" si="7"/>
        <v>0</v>
      </c>
      <c r="R44" s="101"/>
    </row>
    <row r="45" spans="1:18" s="118" customFormat="1" x14ac:dyDescent="0.3">
      <c r="A45" s="125"/>
      <c r="B45" s="86"/>
      <c r="C45" s="86"/>
      <c r="D45" s="84"/>
      <c r="E45" s="131" t="s">
        <v>87</v>
      </c>
      <c r="F45" s="121"/>
      <c r="G45" s="121"/>
      <c r="H45" s="130"/>
      <c r="I45" s="121"/>
      <c r="J45" s="121"/>
      <c r="K45" s="122"/>
      <c r="L45" s="121"/>
      <c r="M45" s="122"/>
      <c r="N45" s="122"/>
      <c r="O45" s="122"/>
      <c r="P45" s="122"/>
      <c r="Q45" s="123"/>
      <c r="R45" s="127"/>
    </row>
    <row r="46" spans="1:18" s="77" customFormat="1" x14ac:dyDescent="0.3">
      <c r="A46" s="100">
        <f>IF(F46="","", COUNTA($F$17:F46))</f>
        <v>23</v>
      </c>
      <c r="B46" s="78"/>
      <c r="C46" s="78"/>
      <c r="D46" s="79"/>
      <c r="E46" s="113" t="s">
        <v>60</v>
      </c>
      <c r="F46" s="104">
        <v>55</v>
      </c>
      <c r="G46" s="108">
        <v>0.1</v>
      </c>
      <c r="H46" s="105">
        <f t="shared" ref="H46:H51" si="8">G46*F46+F46</f>
        <v>60.5</v>
      </c>
      <c r="I46" s="109" t="s">
        <v>84</v>
      </c>
      <c r="J46" s="110" t="s">
        <v>42</v>
      </c>
      <c r="K46" s="110" t="s">
        <v>42</v>
      </c>
      <c r="L46" s="111">
        <v>0</v>
      </c>
      <c r="M46" s="94">
        <v>0</v>
      </c>
      <c r="N46" s="94">
        <v>0</v>
      </c>
      <c r="O46" s="94">
        <f t="shared" ref="O46:O52" si="9">H46*M46</f>
        <v>0</v>
      </c>
      <c r="P46" s="94">
        <f t="shared" ref="P46:P52" si="10">H46*N46</f>
        <v>0</v>
      </c>
      <c r="Q46" s="95">
        <f t="shared" ref="Q46:Q51" si="11">O46+P46</f>
        <v>0</v>
      </c>
      <c r="R46" s="101"/>
    </row>
    <row r="47" spans="1:18" s="81" customFormat="1" x14ac:dyDescent="0.3">
      <c r="A47" s="100">
        <f>IF(F47="","", COUNTA($F$17:F47))</f>
        <v>24</v>
      </c>
      <c r="B47" s="82"/>
      <c r="C47" s="82"/>
      <c r="D47" s="79"/>
      <c r="E47" s="113" t="s">
        <v>61</v>
      </c>
      <c r="F47" s="104">
        <v>74</v>
      </c>
      <c r="G47" s="108">
        <v>0.1</v>
      </c>
      <c r="H47" s="105">
        <f t="shared" si="8"/>
        <v>81.400000000000006</v>
      </c>
      <c r="I47" s="109" t="s">
        <v>84</v>
      </c>
      <c r="J47" s="110" t="s">
        <v>42</v>
      </c>
      <c r="K47" s="110" t="s">
        <v>42</v>
      </c>
      <c r="L47" s="111">
        <v>0</v>
      </c>
      <c r="M47" s="94">
        <v>0</v>
      </c>
      <c r="N47" s="94">
        <v>0</v>
      </c>
      <c r="O47" s="94">
        <f t="shared" si="9"/>
        <v>0</v>
      </c>
      <c r="P47" s="94">
        <f t="shared" si="10"/>
        <v>0</v>
      </c>
      <c r="Q47" s="95">
        <f t="shared" si="11"/>
        <v>0</v>
      </c>
      <c r="R47" s="101"/>
    </row>
    <row r="48" spans="1:18" s="81" customFormat="1" x14ac:dyDescent="0.3">
      <c r="A48" s="100">
        <f>IF(F48="","", COUNTA($F$17:F48))</f>
        <v>25</v>
      </c>
      <c r="B48" s="82"/>
      <c r="C48" s="82"/>
      <c r="D48" s="79"/>
      <c r="E48" s="113" t="s">
        <v>62</v>
      </c>
      <c r="F48" s="104">
        <v>31</v>
      </c>
      <c r="G48" s="108">
        <v>0.1</v>
      </c>
      <c r="H48" s="105">
        <f t="shared" si="8"/>
        <v>34.1</v>
      </c>
      <c r="I48" s="109" t="s">
        <v>84</v>
      </c>
      <c r="J48" s="110" t="s">
        <v>42</v>
      </c>
      <c r="K48" s="110" t="s">
        <v>42</v>
      </c>
      <c r="L48" s="111">
        <v>0</v>
      </c>
      <c r="M48" s="94">
        <v>0</v>
      </c>
      <c r="N48" s="94">
        <v>0</v>
      </c>
      <c r="O48" s="94">
        <f t="shared" si="9"/>
        <v>0</v>
      </c>
      <c r="P48" s="94">
        <f t="shared" si="10"/>
        <v>0</v>
      </c>
      <c r="Q48" s="95">
        <f t="shared" si="11"/>
        <v>0</v>
      </c>
      <c r="R48" s="101"/>
    </row>
    <row r="49" spans="1:18" s="81" customFormat="1" x14ac:dyDescent="0.3">
      <c r="A49" s="100">
        <f>IF(F49="","", COUNTA($F$17:F49))</f>
        <v>26</v>
      </c>
      <c r="B49" s="82"/>
      <c r="C49" s="82"/>
      <c r="D49" s="79"/>
      <c r="E49" s="113" t="s">
        <v>63</v>
      </c>
      <c r="F49" s="104">
        <v>120</v>
      </c>
      <c r="G49" s="108">
        <v>0.1</v>
      </c>
      <c r="H49" s="105">
        <f t="shared" si="8"/>
        <v>132</v>
      </c>
      <c r="I49" s="109" t="s">
        <v>84</v>
      </c>
      <c r="J49" s="110" t="s">
        <v>42</v>
      </c>
      <c r="K49" s="110" t="s">
        <v>42</v>
      </c>
      <c r="L49" s="111">
        <v>0</v>
      </c>
      <c r="M49" s="94">
        <v>0</v>
      </c>
      <c r="N49" s="94">
        <v>0</v>
      </c>
      <c r="O49" s="94">
        <f t="shared" si="9"/>
        <v>0</v>
      </c>
      <c r="P49" s="94">
        <f t="shared" si="10"/>
        <v>0</v>
      </c>
      <c r="Q49" s="95">
        <f t="shared" si="11"/>
        <v>0</v>
      </c>
      <c r="R49" s="101"/>
    </row>
    <row r="50" spans="1:18" s="81" customFormat="1" x14ac:dyDescent="0.3">
      <c r="A50" s="100">
        <f>IF(F50="","", COUNTA($F$17:F50))</f>
        <v>27</v>
      </c>
      <c r="B50" s="82"/>
      <c r="C50" s="82"/>
      <c r="D50" s="79"/>
      <c r="E50" s="113" t="s">
        <v>64</v>
      </c>
      <c r="F50" s="104">
        <v>210</v>
      </c>
      <c r="G50" s="108">
        <v>0.1</v>
      </c>
      <c r="H50" s="105">
        <f t="shared" si="8"/>
        <v>231</v>
      </c>
      <c r="I50" s="109" t="s">
        <v>84</v>
      </c>
      <c r="J50" s="110" t="s">
        <v>42</v>
      </c>
      <c r="K50" s="110" t="s">
        <v>42</v>
      </c>
      <c r="L50" s="111">
        <v>0</v>
      </c>
      <c r="M50" s="94">
        <v>0</v>
      </c>
      <c r="N50" s="94">
        <v>0</v>
      </c>
      <c r="O50" s="94">
        <f t="shared" si="9"/>
        <v>0</v>
      </c>
      <c r="P50" s="94">
        <f t="shared" si="10"/>
        <v>0</v>
      </c>
      <c r="Q50" s="95">
        <f t="shared" si="11"/>
        <v>0</v>
      </c>
      <c r="R50" s="101"/>
    </row>
    <row r="51" spans="1:18" s="81" customFormat="1" x14ac:dyDescent="0.3">
      <c r="A51" s="100">
        <f>IF(F51="","", COUNTA($F$17:F51))</f>
        <v>28</v>
      </c>
      <c r="B51" s="82"/>
      <c r="C51" s="82"/>
      <c r="D51" s="79"/>
      <c r="E51" s="113" t="s">
        <v>65</v>
      </c>
      <c r="F51" s="104">
        <v>170</v>
      </c>
      <c r="G51" s="108">
        <v>0.1</v>
      </c>
      <c r="H51" s="105">
        <f t="shared" si="8"/>
        <v>187</v>
      </c>
      <c r="I51" s="109" t="s">
        <v>84</v>
      </c>
      <c r="J51" s="110" t="s">
        <v>42</v>
      </c>
      <c r="K51" s="110" t="s">
        <v>42</v>
      </c>
      <c r="L51" s="111">
        <v>0</v>
      </c>
      <c r="M51" s="94">
        <v>0</v>
      </c>
      <c r="N51" s="94">
        <v>0</v>
      </c>
      <c r="O51" s="94">
        <f t="shared" si="9"/>
        <v>0</v>
      </c>
      <c r="P51" s="94">
        <f t="shared" si="10"/>
        <v>0</v>
      </c>
      <c r="Q51" s="95">
        <f t="shared" si="11"/>
        <v>0</v>
      </c>
      <c r="R51" s="101"/>
    </row>
    <row r="52" spans="1:18" s="81" customFormat="1" x14ac:dyDescent="0.3">
      <c r="A52" s="100">
        <f>IF(F52="","", COUNTA($F$17:F52))</f>
        <v>29</v>
      </c>
      <c r="B52" s="82"/>
      <c r="C52" s="82"/>
      <c r="D52" s="79"/>
      <c r="E52" s="113" t="s">
        <v>66</v>
      </c>
      <c r="F52" s="104">
        <v>65</v>
      </c>
      <c r="G52" s="108">
        <v>0.1</v>
      </c>
      <c r="H52" s="105">
        <f>F52+F52*G52</f>
        <v>71.5</v>
      </c>
      <c r="I52" s="109" t="s">
        <v>57</v>
      </c>
      <c r="J52" s="110" t="s">
        <v>42</v>
      </c>
      <c r="K52" s="110" t="s">
        <v>42</v>
      </c>
      <c r="L52" s="111">
        <v>0</v>
      </c>
      <c r="M52" s="94">
        <v>0</v>
      </c>
      <c r="N52" s="94">
        <v>0</v>
      </c>
      <c r="O52" s="94">
        <f t="shared" si="9"/>
        <v>0</v>
      </c>
      <c r="P52" s="94">
        <f t="shared" si="10"/>
        <v>0</v>
      </c>
      <c r="Q52" s="95">
        <f>O52+P52</f>
        <v>0</v>
      </c>
      <c r="R52" s="101"/>
    </row>
    <row r="53" spans="1:18" s="81" customFormat="1" x14ac:dyDescent="0.3">
      <c r="A53" s="100">
        <f>IF(F53="","", COUNTA($F$17:F53))</f>
        <v>30</v>
      </c>
      <c r="B53" s="82"/>
      <c r="C53" s="82"/>
      <c r="D53" s="79"/>
      <c r="E53" s="113" t="s">
        <v>67</v>
      </c>
      <c r="F53" s="104">
        <v>98</v>
      </c>
      <c r="G53" s="108">
        <v>0.1</v>
      </c>
      <c r="H53" s="105">
        <f t="shared" ref="H53:H56" si="12">G53*F53+F53</f>
        <v>107.8</v>
      </c>
      <c r="I53" s="109" t="s">
        <v>84</v>
      </c>
      <c r="J53" s="110" t="s">
        <v>42</v>
      </c>
      <c r="K53" s="110" t="s">
        <v>42</v>
      </c>
      <c r="L53" s="111">
        <v>0</v>
      </c>
      <c r="M53" s="94">
        <v>0</v>
      </c>
      <c r="N53" s="94">
        <v>0</v>
      </c>
      <c r="O53" s="94">
        <f t="shared" ref="O53:O56" si="13">H53*M53</f>
        <v>0</v>
      </c>
      <c r="P53" s="94">
        <f t="shared" ref="P53:P56" si="14">H53*N53</f>
        <v>0</v>
      </c>
      <c r="Q53" s="95">
        <f t="shared" ref="Q53:Q56" si="15">O53+P53</f>
        <v>0</v>
      </c>
      <c r="R53" s="101"/>
    </row>
    <row r="54" spans="1:18" s="81" customFormat="1" x14ac:dyDescent="0.3">
      <c r="A54" s="100">
        <f>IF(F54="","", COUNTA($F$17:F54))</f>
        <v>31</v>
      </c>
      <c r="B54" s="82"/>
      <c r="C54" s="82"/>
      <c r="D54" s="79"/>
      <c r="E54" s="113" t="s">
        <v>68</v>
      </c>
      <c r="F54" s="104">
        <v>13</v>
      </c>
      <c r="G54" s="108">
        <v>0.1</v>
      </c>
      <c r="H54" s="105">
        <f t="shared" si="12"/>
        <v>14.3</v>
      </c>
      <c r="I54" s="109" t="s">
        <v>84</v>
      </c>
      <c r="J54" s="110" t="s">
        <v>42</v>
      </c>
      <c r="K54" s="110" t="s">
        <v>42</v>
      </c>
      <c r="L54" s="111">
        <v>0</v>
      </c>
      <c r="M54" s="94">
        <v>0</v>
      </c>
      <c r="N54" s="94">
        <v>0</v>
      </c>
      <c r="O54" s="94">
        <f t="shared" si="13"/>
        <v>0</v>
      </c>
      <c r="P54" s="94">
        <f t="shared" si="14"/>
        <v>0</v>
      </c>
      <c r="Q54" s="95">
        <f t="shared" si="15"/>
        <v>0</v>
      </c>
      <c r="R54" s="101"/>
    </row>
    <row r="55" spans="1:18" s="81" customFormat="1" x14ac:dyDescent="0.3">
      <c r="A55" s="100">
        <f>IF(F55="","", COUNTA($F$17:F55))</f>
        <v>32</v>
      </c>
      <c r="B55" s="82"/>
      <c r="C55" s="82"/>
      <c r="D55" s="79"/>
      <c r="E55" s="113" t="s">
        <v>69</v>
      </c>
      <c r="F55" s="104">
        <v>30</v>
      </c>
      <c r="G55" s="108">
        <v>0.1</v>
      </c>
      <c r="H55" s="105">
        <f t="shared" si="12"/>
        <v>33</v>
      </c>
      <c r="I55" s="109" t="s">
        <v>84</v>
      </c>
      <c r="J55" s="110" t="s">
        <v>42</v>
      </c>
      <c r="K55" s="110" t="s">
        <v>42</v>
      </c>
      <c r="L55" s="111">
        <v>0</v>
      </c>
      <c r="M55" s="94">
        <v>0</v>
      </c>
      <c r="N55" s="94">
        <v>0</v>
      </c>
      <c r="O55" s="94">
        <f t="shared" si="13"/>
        <v>0</v>
      </c>
      <c r="P55" s="94">
        <f t="shared" si="14"/>
        <v>0</v>
      </c>
      <c r="Q55" s="95">
        <f t="shared" si="15"/>
        <v>0</v>
      </c>
      <c r="R55" s="101"/>
    </row>
    <row r="56" spans="1:18" s="81" customFormat="1" x14ac:dyDescent="0.3">
      <c r="A56" s="100">
        <f>IF(F56="","", COUNTA($F$17:F56))</f>
        <v>33</v>
      </c>
      <c r="B56" s="82"/>
      <c r="C56" s="82"/>
      <c r="D56" s="79"/>
      <c r="E56" s="113" t="s">
        <v>70</v>
      </c>
      <c r="F56" s="104">
        <v>250</v>
      </c>
      <c r="G56" s="108">
        <v>0.1</v>
      </c>
      <c r="H56" s="105">
        <f t="shared" si="12"/>
        <v>275</v>
      </c>
      <c r="I56" s="109" t="s">
        <v>84</v>
      </c>
      <c r="J56" s="110" t="s">
        <v>42</v>
      </c>
      <c r="K56" s="110" t="s">
        <v>42</v>
      </c>
      <c r="L56" s="111">
        <v>0</v>
      </c>
      <c r="M56" s="94">
        <v>0</v>
      </c>
      <c r="N56" s="94">
        <v>0</v>
      </c>
      <c r="O56" s="94">
        <f t="shared" si="13"/>
        <v>0</v>
      </c>
      <c r="P56" s="94">
        <f t="shared" si="14"/>
        <v>0</v>
      </c>
      <c r="Q56" s="95">
        <f t="shared" si="15"/>
        <v>0</v>
      </c>
      <c r="R56" s="101"/>
    </row>
    <row r="57" spans="1:18" s="81" customFormat="1" x14ac:dyDescent="0.3">
      <c r="A57" s="100">
        <f>IF(F57="","", COUNTA($F$17:F57))</f>
        <v>34</v>
      </c>
      <c r="B57" s="82"/>
      <c r="C57" s="82"/>
      <c r="D57" s="79"/>
      <c r="E57" s="113" t="s">
        <v>71</v>
      </c>
      <c r="F57" s="104">
        <v>400</v>
      </c>
      <c r="G57" s="108">
        <v>0.1</v>
      </c>
      <c r="H57" s="105">
        <f>G57*F57+F57</f>
        <v>440</v>
      </c>
      <c r="I57" s="109" t="s">
        <v>84</v>
      </c>
      <c r="J57" s="110" t="s">
        <v>42</v>
      </c>
      <c r="K57" s="110" t="s">
        <v>42</v>
      </c>
      <c r="L57" s="111">
        <v>0</v>
      </c>
      <c r="M57" s="94">
        <v>0</v>
      </c>
      <c r="N57" s="94">
        <v>0</v>
      </c>
      <c r="O57" s="94">
        <f>H57*M57</f>
        <v>0</v>
      </c>
      <c r="P57" s="94">
        <f>H57*N57</f>
        <v>0</v>
      </c>
      <c r="Q57" s="95">
        <f t="shared" ref="Q57" si="16">O57+P57</f>
        <v>0</v>
      </c>
      <c r="R57" s="101"/>
    </row>
    <row r="58" spans="1:18" s="118" customFormat="1" x14ac:dyDescent="0.3">
      <c r="A58" s="125"/>
      <c r="B58" s="86"/>
      <c r="C58" s="86"/>
      <c r="D58" s="84"/>
      <c r="E58" s="131" t="s">
        <v>88</v>
      </c>
      <c r="F58" s="121"/>
      <c r="G58" s="121"/>
      <c r="H58" s="130"/>
      <c r="I58" s="121"/>
      <c r="J58" s="121"/>
      <c r="K58" s="122"/>
      <c r="L58" s="121"/>
      <c r="M58" s="122"/>
      <c r="N58" s="122"/>
      <c r="O58" s="122"/>
      <c r="P58" s="122"/>
      <c r="Q58" s="123"/>
      <c r="R58" s="127"/>
    </row>
    <row r="59" spans="1:18" s="118" customFormat="1" x14ac:dyDescent="0.3">
      <c r="A59" s="125">
        <f>IF(F59="","", COUNTA($F$17:F59))</f>
        <v>35</v>
      </c>
      <c r="B59" s="86"/>
      <c r="C59" s="86"/>
      <c r="D59" s="84"/>
      <c r="E59" s="113" t="s">
        <v>90</v>
      </c>
      <c r="F59" s="128">
        <v>56</v>
      </c>
      <c r="G59" s="124">
        <v>0</v>
      </c>
      <c r="H59" s="129">
        <f t="shared" ref="H59:H60" si="17">F59+G59*F59</f>
        <v>56</v>
      </c>
      <c r="I59" s="128" t="s">
        <v>56</v>
      </c>
      <c r="J59" s="110" t="s">
        <v>42</v>
      </c>
      <c r="K59" s="110" t="s">
        <v>42</v>
      </c>
      <c r="L59" s="111">
        <v>0</v>
      </c>
      <c r="M59" s="119">
        <v>0</v>
      </c>
      <c r="N59" s="119">
        <v>0</v>
      </c>
      <c r="O59" s="119">
        <f t="shared" ref="O59:O60" si="18">H59*M59</f>
        <v>0</v>
      </c>
      <c r="P59" s="119">
        <f t="shared" ref="P59:P60" si="19">H59*N59</f>
        <v>0</v>
      </c>
      <c r="Q59" s="120">
        <f t="shared" ref="Q59:Q60" si="20">O59+P59</f>
        <v>0</v>
      </c>
      <c r="R59" s="126"/>
    </row>
    <row r="60" spans="1:18" s="118" customFormat="1" x14ac:dyDescent="0.3">
      <c r="A60" s="125">
        <f>IF(F60="","", COUNTA($F$17:F60))</f>
        <v>36</v>
      </c>
      <c r="B60" s="86"/>
      <c r="C60" s="86"/>
      <c r="D60" s="84"/>
      <c r="E60" s="113" t="s">
        <v>89</v>
      </c>
      <c r="F60" s="128">
        <v>112</v>
      </c>
      <c r="G60" s="124">
        <v>0</v>
      </c>
      <c r="H60" s="129">
        <f t="shared" si="17"/>
        <v>112</v>
      </c>
      <c r="I60" s="128" t="s">
        <v>56</v>
      </c>
      <c r="J60" s="110" t="s">
        <v>42</v>
      </c>
      <c r="K60" s="110" t="s">
        <v>42</v>
      </c>
      <c r="L60" s="111">
        <v>0</v>
      </c>
      <c r="M60" s="119">
        <v>0</v>
      </c>
      <c r="N60" s="119">
        <v>0</v>
      </c>
      <c r="O60" s="119">
        <f t="shared" si="18"/>
        <v>0</v>
      </c>
      <c r="P60" s="119">
        <f t="shared" si="19"/>
        <v>0</v>
      </c>
      <c r="Q60" s="120">
        <f t="shared" si="20"/>
        <v>0</v>
      </c>
      <c r="R60" s="126"/>
    </row>
    <row r="61" spans="1:18" x14ac:dyDescent="0.3">
      <c r="A61" s="61"/>
      <c r="B61" s="27"/>
      <c r="C61" s="27"/>
      <c r="D61" s="28"/>
      <c r="E61" s="71"/>
      <c r="F61" s="68"/>
      <c r="G61" s="69"/>
      <c r="H61" s="11"/>
      <c r="I61" s="70"/>
      <c r="J61" s="70"/>
      <c r="K61" s="94"/>
      <c r="L61" s="70"/>
      <c r="M61" s="12"/>
      <c r="N61" s="12"/>
      <c r="O61" s="12"/>
      <c r="P61" s="12"/>
      <c r="Q61" s="13"/>
      <c r="R61" s="62"/>
    </row>
    <row r="62" spans="1:18" ht="17.399999999999999" x14ac:dyDescent="0.3">
      <c r="A62" s="61" t="str">
        <f>IF(F62="","", COUNTA($F$17:F62))</f>
        <v/>
      </c>
      <c r="B62" s="14"/>
      <c r="C62" s="14"/>
      <c r="D62" s="15"/>
      <c r="E62" s="134" t="s">
        <v>18</v>
      </c>
      <c r="F62" s="16"/>
      <c r="G62" s="16"/>
      <c r="H62" s="17"/>
      <c r="I62" s="16"/>
      <c r="J62" s="16"/>
      <c r="K62" s="134">
        <f>SUM(K30:K61)</f>
        <v>0</v>
      </c>
      <c r="L62" s="16"/>
      <c r="M62" s="75"/>
      <c r="N62" s="75"/>
      <c r="O62" s="135">
        <f>SUM(O30:O61)</f>
        <v>0</v>
      </c>
      <c r="P62" s="135">
        <f>SUM(P30:P61)</f>
        <v>0</v>
      </c>
      <c r="Q62" s="76"/>
      <c r="R62" s="135">
        <f>SUM(Q30:Q61)</f>
        <v>0</v>
      </c>
    </row>
    <row r="63" spans="1:18" x14ac:dyDescent="0.3">
      <c r="A63" s="61" t="str">
        <f>IF(F63="","", COUNTA($F$17:F63))</f>
        <v/>
      </c>
      <c r="B63" s="20"/>
      <c r="C63" s="20"/>
      <c r="D63" s="21"/>
      <c r="E63" s="22"/>
      <c r="F63" s="23"/>
      <c r="G63" s="23"/>
      <c r="H63" s="24"/>
      <c r="I63" s="23"/>
      <c r="J63" s="23"/>
      <c r="K63" s="97"/>
      <c r="L63" s="23"/>
      <c r="M63" s="25"/>
      <c r="N63" s="25"/>
      <c r="O63" s="25"/>
      <c r="P63" s="25"/>
      <c r="Q63" s="26"/>
      <c r="R63" s="66"/>
    </row>
    <row r="64" spans="1:18" x14ac:dyDescent="0.3">
      <c r="A64" s="65"/>
      <c r="B64" s="20"/>
      <c r="C64" s="20"/>
      <c r="D64" s="21"/>
      <c r="E64" s="22"/>
      <c r="F64" s="23"/>
      <c r="G64" s="23"/>
      <c r="H64" s="24"/>
      <c r="I64" s="23"/>
      <c r="J64" s="23"/>
      <c r="K64" s="97"/>
      <c r="L64" s="23"/>
      <c r="M64" s="25"/>
      <c r="N64" s="25"/>
      <c r="O64" s="25"/>
      <c r="P64" s="25"/>
      <c r="Q64" s="26"/>
      <c r="R64" s="66"/>
    </row>
    <row r="65" spans="1:18" x14ac:dyDescent="0.3">
      <c r="A65" s="58"/>
      <c r="B65" s="38"/>
      <c r="C65" s="38"/>
      <c r="D65" s="37"/>
      <c r="E65" s="39"/>
      <c r="F65" s="40"/>
      <c r="G65" s="40"/>
      <c r="H65" s="40"/>
      <c r="I65" s="40"/>
      <c r="J65" s="40"/>
      <c r="K65" s="103"/>
      <c r="L65" s="40"/>
      <c r="M65" s="41"/>
      <c r="N65" s="147"/>
      <c r="O65" s="147"/>
      <c r="P65" s="147"/>
      <c r="Q65" s="147"/>
      <c r="R65" s="148"/>
    </row>
    <row r="66" spans="1:18" x14ac:dyDescent="0.3">
      <c r="A66" s="149"/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1"/>
    </row>
    <row r="67" spans="1:18" ht="14.4" x14ac:dyDescent="0.3">
      <c r="A67" s="156" t="s">
        <v>19</v>
      </c>
      <c r="B67" s="156"/>
      <c r="C67" s="156"/>
      <c r="D67" s="156"/>
      <c r="E67" s="156"/>
      <c r="F67" s="156"/>
      <c r="G67" s="156"/>
      <c r="H67" s="156"/>
      <c r="I67" s="156"/>
      <c r="J67" s="136"/>
      <c r="K67" s="137"/>
      <c r="L67" s="136"/>
      <c r="M67" s="137"/>
      <c r="N67" s="137"/>
      <c r="O67" s="137"/>
      <c r="P67" s="137"/>
      <c r="Q67" s="137">
        <f>SUM(Q16:Q66)</f>
        <v>0</v>
      </c>
      <c r="R67" s="137">
        <f>SUM(R16:R66)</f>
        <v>0</v>
      </c>
    </row>
    <row r="68" spans="1:18" ht="14.4" x14ac:dyDescent="0.3">
      <c r="A68" s="156" t="s">
        <v>20</v>
      </c>
      <c r="B68" s="156"/>
      <c r="C68" s="156"/>
      <c r="D68" s="156"/>
      <c r="E68" s="156"/>
      <c r="F68" s="156"/>
      <c r="G68" s="156"/>
      <c r="H68" s="156"/>
      <c r="I68" s="156"/>
      <c r="J68" s="136"/>
      <c r="K68" s="137"/>
      <c r="L68" s="136"/>
      <c r="M68" s="138">
        <v>0.25</v>
      </c>
      <c r="N68" s="137"/>
      <c r="O68" s="137"/>
      <c r="P68" s="137"/>
      <c r="Q68" s="137">
        <f>M68*Q67</f>
        <v>0</v>
      </c>
      <c r="R68" s="137">
        <f>M68*R67</f>
        <v>0</v>
      </c>
    </row>
    <row r="69" spans="1:18" ht="14.4" x14ac:dyDescent="0.3">
      <c r="A69" s="156" t="s">
        <v>21</v>
      </c>
      <c r="B69" s="156"/>
      <c r="C69" s="156"/>
      <c r="D69" s="156"/>
      <c r="E69" s="156"/>
      <c r="F69" s="156"/>
      <c r="G69" s="156"/>
      <c r="H69" s="156"/>
      <c r="I69" s="156"/>
      <c r="J69" s="136"/>
      <c r="K69" s="137"/>
      <c r="L69" s="136"/>
      <c r="M69" s="137"/>
      <c r="N69" s="137"/>
      <c r="O69" s="137"/>
      <c r="P69" s="137"/>
      <c r="Q69" s="137">
        <f>SUM(Q67:Q68)</f>
        <v>0</v>
      </c>
      <c r="R69" s="137">
        <f>SUM(R67:R68)</f>
        <v>0</v>
      </c>
    </row>
    <row r="70" spans="1:18" ht="14.4" x14ac:dyDescent="0.3">
      <c r="A70" s="156"/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</row>
    <row r="71" spans="1:18" ht="14.4" customHeight="1" x14ac:dyDescent="0.3">
      <c r="A71" s="157" t="s">
        <v>22</v>
      </c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9"/>
    </row>
    <row r="72" spans="1:18" ht="14.4" customHeight="1" thickBot="1" x14ac:dyDescent="0.35">
      <c r="A72" s="160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2"/>
    </row>
  </sheetData>
  <mergeCells count="17">
    <mergeCell ref="A70:R70"/>
    <mergeCell ref="A67:I67"/>
    <mergeCell ref="A68:I68"/>
    <mergeCell ref="A69:I69"/>
    <mergeCell ref="A71:R72"/>
    <mergeCell ref="A2:R2"/>
    <mergeCell ref="E12:R13"/>
    <mergeCell ref="N14:R14"/>
    <mergeCell ref="A66:R66"/>
    <mergeCell ref="G5:H5"/>
    <mergeCell ref="I5:R5"/>
    <mergeCell ref="G7:H7"/>
    <mergeCell ref="I7:R7"/>
    <mergeCell ref="G8:H8"/>
    <mergeCell ref="I8:R8"/>
    <mergeCell ref="A11:R11"/>
    <mergeCell ref="N65:R6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163" t="s">
        <v>30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3" x14ac:dyDescent="0.3">
      <c r="A2" s="45" t="s">
        <v>31</v>
      </c>
      <c r="B2" s="165" t="s">
        <v>86</v>
      </c>
      <c r="C2" s="165"/>
      <c r="D2" s="165"/>
      <c r="E2" s="165"/>
      <c r="F2" s="165"/>
      <c r="G2" s="46"/>
      <c r="H2" s="46"/>
      <c r="I2" s="46"/>
      <c r="J2" s="47"/>
    </row>
    <row r="3" spans="1:13" x14ac:dyDescent="0.3">
      <c r="A3" s="45" t="s">
        <v>35</v>
      </c>
      <c r="B3" s="166"/>
      <c r="C3" s="166"/>
      <c r="D3" s="166"/>
      <c r="E3" s="166"/>
      <c r="F3" s="166"/>
      <c r="G3" s="48"/>
      <c r="H3" s="48"/>
      <c r="I3" s="48"/>
      <c r="J3" s="49"/>
    </row>
    <row r="4" spans="1:13" x14ac:dyDescent="0.3">
      <c r="A4" s="45" t="s">
        <v>36</v>
      </c>
      <c r="B4" s="166"/>
      <c r="C4" s="166"/>
      <c r="D4" s="166"/>
      <c r="E4" s="166"/>
      <c r="F4" s="166"/>
      <c r="G4" s="48"/>
      <c r="H4" s="48"/>
      <c r="I4" s="48"/>
      <c r="J4" s="49"/>
    </row>
    <row r="5" spans="1:13" x14ac:dyDescent="0.3">
      <c r="A5" s="45" t="s">
        <v>37</v>
      </c>
      <c r="B5" s="166"/>
      <c r="C5" s="166"/>
      <c r="D5" s="166"/>
      <c r="E5" s="166"/>
      <c r="F5" s="166"/>
      <c r="G5" s="48"/>
      <c r="H5" s="48"/>
      <c r="I5" s="48"/>
      <c r="J5" s="49"/>
    </row>
    <row r="6" spans="1:13" x14ac:dyDescent="0.3">
      <c r="A6" s="42"/>
      <c r="B6" s="43"/>
      <c r="C6" s="43"/>
      <c r="D6" s="48"/>
      <c r="E6" s="48"/>
      <c r="F6" s="48"/>
      <c r="G6" s="48"/>
      <c r="H6" s="48"/>
      <c r="I6" s="48"/>
      <c r="J6" s="49"/>
    </row>
    <row r="7" spans="1:13" x14ac:dyDescent="0.3">
      <c r="A7" s="42"/>
      <c r="B7" s="43"/>
      <c r="C7" s="43"/>
      <c r="D7" s="48"/>
      <c r="E7" s="48"/>
      <c r="F7" s="48"/>
      <c r="G7" s="48"/>
      <c r="H7" s="48"/>
      <c r="I7" s="48"/>
      <c r="J7" s="49"/>
    </row>
    <row r="8" spans="1:13" x14ac:dyDescent="0.3">
      <c r="A8" s="42"/>
      <c r="B8" s="43"/>
      <c r="C8" s="43"/>
      <c r="D8" s="48"/>
      <c r="E8" s="48"/>
      <c r="F8" s="48"/>
      <c r="G8" s="48"/>
      <c r="H8" s="48"/>
      <c r="I8" s="48"/>
      <c r="J8" s="49"/>
    </row>
    <row r="9" spans="1:13" x14ac:dyDescent="0.3">
      <c r="A9" s="139" t="s">
        <v>32</v>
      </c>
      <c r="B9" s="167"/>
      <c r="C9" s="168"/>
      <c r="D9" s="168"/>
      <c r="E9" s="169"/>
      <c r="F9" s="164">
        <f ca="1">TODAY()</f>
        <v>45680</v>
      </c>
      <c r="G9" s="164"/>
      <c r="H9" s="164"/>
      <c r="I9" s="164"/>
      <c r="J9" s="164"/>
      <c r="K9" s="29"/>
      <c r="L9" s="29"/>
      <c r="M9" s="29"/>
    </row>
    <row r="10" spans="1:13" x14ac:dyDescent="0.3">
      <c r="A10" s="139" t="s">
        <v>29</v>
      </c>
      <c r="B10" s="163" t="s">
        <v>8</v>
      </c>
      <c r="C10" s="163"/>
      <c r="D10" s="163"/>
      <c r="E10" s="163"/>
      <c r="F10" s="163"/>
      <c r="G10" s="140" t="s">
        <v>52</v>
      </c>
      <c r="H10" s="140" t="s">
        <v>53</v>
      </c>
      <c r="I10" s="140" t="s">
        <v>54</v>
      </c>
      <c r="J10" s="140" t="s">
        <v>55</v>
      </c>
    </row>
    <row r="11" spans="1:13" x14ac:dyDescent="0.3">
      <c r="A11" s="44">
        <v>10000</v>
      </c>
      <c r="B11" s="170" t="s">
        <v>33</v>
      </c>
      <c r="C11" s="171"/>
      <c r="D11" s="171"/>
      <c r="E11" s="171"/>
      <c r="F11" s="172"/>
      <c r="G11" s="117">
        <f>'TAKEOFF BREAKDOWN'!K27</f>
        <v>0</v>
      </c>
      <c r="H11" s="74">
        <f>'TAKEOFF BREAKDOWN'!O27</f>
        <v>0</v>
      </c>
      <c r="I11" s="74">
        <f>'TAKEOFF BREAKDOWN'!P27</f>
        <v>0</v>
      </c>
      <c r="J11" s="74">
        <f>I11+H11</f>
        <v>0</v>
      </c>
    </row>
    <row r="12" spans="1:13" x14ac:dyDescent="0.3">
      <c r="A12" s="44">
        <v>60000</v>
      </c>
      <c r="B12" s="170" t="s">
        <v>34</v>
      </c>
      <c r="C12" s="171"/>
      <c r="D12" s="171"/>
      <c r="E12" s="171"/>
      <c r="F12" s="172"/>
      <c r="G12" s="117">
        <f>'TAKEOFF BREAKDOWN'!K62</f>
        <v>0</v>
      </c>
      <c r="H12" s="74">
        <f>'TAKEOFF BREAKDOWN'!O62</f>
        <v>0</v>
      </c>
      <c r="I12" s="74">
        <f>'TAKEOFF BREAKDOWN'!P62</f>
        <v>0</v>
      </c>
      <c r="J12" s="74">
        <f t="shared" ref="J12" si="0">I12+H12</f>
        <v>0</v>
      </c>
    </row>
    <row r="13" spans="1:13" x14ac:dyDescent="0.3">
      <c r="A13" s="72"/>
      <c r="B13" s="72"/>
      <c r="C13" s="72"/>
      <c r="D13" s="72"/>
      <c r="E13" s="72"/>
      <c r="F13" s="72"/>
      <c r="G13" s="72"/>
      <c r="H13" s="72"/>
      <c r="I13" s="72"/>
      <c r="J13" s="72"/>
    </row>
    <row r="14" spans="1:13" x14ac:dyDescent="0.3">
      <c r="A14" s="163" t="s">
        <v>19</v>
      </c>
      <c r="B14" s="163"/>
      <c r="C14" s="163"/>
      <c r="D14" s="163"/>
      <c r="E14" s="163"/>
      <c r="F14" s="139"/>
      <c r="G14" s="141" t="s">
        <v>42</v>
      </c>
      <c r="H14" s="142">
        <f>SUM(H11:H12)</f>
        <v>0</v>
      </c>
      <c r="I14" s="142">
        <f>SUM(I11:I12)</f>
        <v>0</v>
      </c>
      <c r="J14" s="142">
        <f>SUM(J11:J12)</f>
        <v>0</v>
      </c>
    </row>
    <row r="15" spans="1:13" x14ac:dyDescent="0.3">
      <c r="A15" s="163" t="s">
        <v>20</v>
      </c>
      <c r="B15" s="163"/>
      <c r="C15" s="163"/>
      <c r="D15" s="163"/>
      <c r="E15" s="163"/>
      <c r="F15" s="143">
        <v>0.25</v>
      </c>
      <c r="G15" s="142"/>
      <c r="H15" s="142"/>
      <c r="I15" s="142">
        <f>F15*J14</f>
        <v>0</v>
      </c>
      <c r="J15" s="142">
        <f>I15</f>
        <v>0</v>
      </c>
    </row>
    <row r="16" spans="1:13" x14ac:dyDescent="0.3">
      <c r="A16" s="163" t="s">
        <v>21</v>
      </c>
      <c r="B16" s="163"/>
      <c r="C16" s="163"/>
      <c r="D16" s="163"/>
      <c r="E16" s="163"/>
      <c r="F16" s="139"/>
      <c r="G16" s="142"/>
      <c r="H16" s="142"/>
      <c r="I16" s="142"/>
      <c r="J16" s="142">
        <f>J14+J15</f>
        <v>0</v>
      </c>
    </row>
  </sheetData>
  <mergeCells count="13">
    <mergeCell ref="B10:F10"/>
    <mergeCell ref="B11:F11"/>
    <mergeCell ref="B12:F12"/>
    <mergeCell ref="A16:E16"/>
    <mergeCell ref="A15:E15"/>
    <mergeCell ref="A14:E14"/>
    <mergeCell ref="A1:J1"/>
    <mergeCell ref="F9:J9"/>
    <mergeCell ref="B2:F2"/>
    <mergeCell ref="B3:F3"/>
    <mergeCell ref="B4:F4"/>
    <mergeCell ref="B5:F5"/>
    <mergeCell ref="B9:E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1DD30F7E-9194-4134-AA54-848556D26F26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{1DD30F7E-9194-4134-AA54-848556D26F26}</vt:lpwstr>
  </property>
</Properties>
</file>