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 activeTab="1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BREAKDOWN'!$I$1:$I$89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79" i="1"/>
  <c r="G12" i="2" s="1"/>
  <c r="A77" i="1"/>
  <c r="A75" i="1"/>
  <c r="A74" i="1"/>
  <c r="A73" i="1"/>
  <c r="A71" i="1"/>
  <c r="A69" i="1"/>
  <c r="A67" i="1"/>
  <c r="A66" i="1"/>
  <c r="A65" i="1"/>
  <c r="A64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8" i="1"/>
  <c r="A47" i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1" i="1"/>
  <c r="A17" i="1"/>
  <c r="H71" i="1"/>
  <c r="O71" i="1" s="1"/>
  <c r="H35" i="1"/>
  <c r="O35" i="1" s="1"/>
  <c r="H34" i="1"/>
  <c r="O34" i="1" s="1"/>
  <c r="H33" i="1"/>
  <c r="O33" i="1" s="1"/>
  <c r="H31" i="1"/>
  <c r="O31" i="1" s="1"/>
  <c r="P77" i="1"/>
  <c r="O77" i="1"/>
  <c r="H62" i="1"/>
  <c r="O62" i="1" s="1"/>
  <c r="H61" i="1"/>
  <c r="O61" i="1" s="1"/>
  <c r="H60" i="1"/>
  <c r="P60" i="1" s="1"/>
  <c r="H59" i="1"/>
  <c r="P59" i="1" s="1"/>
  <c r="H58" i="1"/>
  <c r="P58" i="1" s="1"/>
  <c r="H57" i="1"/>
  <c r="P57" i="1" s="1"/>
  <c r="H56" i="1"/>
  <c r="P56" i="1" s="1"/>
  <c r="H55" i="1"/>
  <c r="P55" i="1" s="1"/>
  <c r="H54" i="1"/>
  <c r="P54" i="1" s="1"/>
  <c r="H53" i="1"/>
  <c r="P53" i="1" s="1"/>
  <c r="H52" i="1"/>
  <c r="P52" i="1" s="1"/>
  <c r="H51" i="1"/>
  <c r="P51" i="1" s="1"/>
  <c r="H50" i="1"/>
  <c r="P50" i="1" s="1"/>
  <c r="H48" i="1"/>
  <c r="P48" i="1" s="1"/>
  <c r="H47" i="1"/>
  <c r="P47" i="1" s="1"/>
  <c r="H46" i="1"/>
  <c r="P46" i="1" s="1"/>
  <c r="H45" i="1"/>
  <c r="P45" i="1" s="1"/>
  <c r="H44" i="1"/>
  <c r="P44" i="1" s="1"/>
  <c r="H43" i="1"/>
  <c r="P43" i="1" s="1"/>
  <c r="H42" i="1"/>
  <c r="P42" i="1" s="1"/>
  <c r="H41" i="1"/>
  <c r="P41" i="1" s="1"/>
  <c r="H40" i="1"/>
  <c r="P40" i="1" s="1"/>
  <c r="H39" i="1"/>
  <c r="P39" i="1" s="1"/>
  <c r="H38" i="1"/>
  <c r="P38" i="1" s="1"/>
  <c r="H37" i="1"/>
  <c r="P37" i="1" s="1"/>
  <c r="H75" i="1"/>
  <c r="P75" i="1" s="1"/>
  <c r="H74" i="1"/>
  <c r="P74" i="1" s="1"/>
  <c r="H73" i="1"/>
  <c r="P73" i="1" s="1"/>
  <c r="H69" i="1"/>
  <c r="P69" i="1" s="1"/>
  <c r="H67" i="1"/>
  <c r="P67" i="1" s="1"/>
  <c r="H66" i="1"/>
  <c r="P66" i="1" s="1"/>
  <c r="H65" i="1"/>
  <c r="P65" i="1" s="1"/>
  <c r="H64" i="1"/>
  <c r="P64" i="1" s="1"/>
  <c r="P31" i="1" l="1"/>
  <c r="P34" i="1"/>
  <c r="Q34" i="1" s="1"/>
  <c r="P71" i="1"/>
  <c r="Q71" i="1" s="1"/>
  <c r="P33" i="1"/>
  <c r="Q33" i="1" s="1"/>
  <c r="P35" i="1"/>
  <c r="Q35" i="1" s="1"/>
  <c r="P61" i="1"/>
  <c r="Q61" i="1" s="1"/>
  <c r="Q77" i="1"/>
  <c r="P62" i="1"/>
  <c r="Q62" i="1" s="1"/>
  <c r="O59" i="1"/>
  <c r="Q59" i="1" s="1"/>
  <c r="O60" i="1"/>
  <c r="Q60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73" i="1"/>
  <c r="Q73" i="1" s="1"/>
  <c r="O74" i="1"/>
  <c r="Q74" i="1" s="1"/>
  <c r="O75" i="1"/>
  <c r="Q75" i="1" s="1"/>
  <c r="O69" i="1"/>
  <c r="Q69" i="1" s="1"/>
  <c r="O64" i="1"/>
  <c r="Q64" i="1" s="1"/>
  <c r="O65" i="1"/>
  <c r="Q65" i="1" s="1"/>
  <c r="O66" i="1"/>
  <c r="Q66" i="1" s="1"/>
  <c r="O67" i="1"/>
  <c r="Q67" i="1" s="1"/>
  <c r="Q31" i="1" l="1"/>
  <c r="R79" i="1" s="1"/>
  <c r="P79" i="1"/>
  <c r="I12" i="2" s="1"/>
  <c r="O79" i="1"/>
  <c r="H12" i="2" s="1"/>
  <c r="J12" i="2" l="1"/>
  <c r="A80" i="1" l="1"/>
  <c r="A79" i="1"/>
  <c r="A78" i="1"/>
  <c r="A30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84" i="1" l="1"/>
  <c r="Q85" i="1" s="1"/>
  <c r="Q86" i="1" s="1"/>
  <c r="R27" i="1"/>
  <c r="R84" i="1" s="1"/>
  <c r="O27" i="1"/>
  <c r="H11" i="2" s="1"/>
  <c r="H14" i="2" l="1"/>
  <c r="J11" i="2"/>
  <c r="J14" i="2" s="1"/>
  <c r="I15" i="2" s="1"/>
  <c r="J15" i="2" s="1"/>
  <c r="J16" i="2" s="1"/>
  <c r="R85" i="1"/>
  <c r="R86" i="1" s="1"/>
</calcChain>
</file>

<file path=xl/sharedStrings.xml><?xml version="1.0" encoding="utf-8"?>
<sst xmlns="http://schemas.openxmlformats.org/spreadsheetml/2006/main" count="253" uniqueCount="110">
  <si>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</si>
  <si>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</si>
  <si>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</si>
  <si>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</si>
  <si>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</si>
  <si>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</si>
  <si>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</si>
  <si>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</si>
  <si>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</si>
  <si>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</si>
  <si>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</si>
  <si>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</si>
  <si>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</si>
  <si>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</si>
  <si>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</si>
  <si>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</si>
  <si>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</si>
  <si>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05 - METALS</t>
  </si>
  <si>
    <t>Subtotal (Metals)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</si>
  <si>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</si>
  <si>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</si>
  <si>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</si>
  <si>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</si>
  <si>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</si>
  <si>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</si>
  <si>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</si>
  <si>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</si>
  <si>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</si>
  <si>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</si>
  <si>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</si>
  <si>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</si>
  <si>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</si>
  <si>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</si>
  <si>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</si>
  <si>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METAL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</si>
  <si>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</si>
  <si>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</si>
  <si>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</si>
  <si>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</si>
  <si>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</si>
  <si>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</si>
  <si>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</si>
  <si>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</si>
  <si>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</si>
  <si>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</si>
  <si>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</si>
  <si>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</si>
  <si>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</si>
  <si>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</si>
  <si>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</si>
  <si>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</si>
  <si>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</si>
  <si>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</si>
  <si>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</si>
  <si>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</si>
  <si>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</si>
  <si>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</si>
  <si>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</si>
  <si>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COMPOSITE METAL DECKING</t>
  </si>
  <si>
    <t>2-1/2" Normal weight Concrete o 3" 18 Gage Composite Metal Deck</t>
  </si>
  <si>
    <t>COLD-FORM METAL FRAMING</t>
  </si>
  <si>
    <t>6J16 @12" O.C</t>
  </si>
  <si>
    <t>12J12 @12" O.C</t>
  </si>
  <si>
    <t>14J12 @12" O.C</t>
  </si>
  <si>
    <t>BEAMS</t>
  </si>
  <si>
    <t>HSS 6x6x1/4</t>
  </si>
  <si>
    <t>W12x120</t>
  </si>
  <si>
    <t>W12x14</t>
  </si>
  <si>
    <t>W12x16</t>
  </si>
  <si>
    <t>W12x19</t>
  </si>
  <si>
    <t>W12x22</t>
  </si>
  <si>
    <t>W12x26</t>
  </si>
  <si>
    <t>W12x30</t>
  </si>
  <si>
    <t>W12x35</t>
  </si>
  <si>
    <t>W12x50</t>
  </si>
  <si>
    <t>W12x53</t>
  </si>
  <si>
    <t>W12x65</t>
  </si>
  <si>
    <t>COLUMNS</t>
  </si>
  <si>
    <t>W12x72</t>
  </si>
  <si>
    <t>W14x22</t>
  </si>
  <si>
    <t>W16x26</t>
  </si>
  <si>
    <t>W18x35</t>
  </si>
  <si>
    <t>W21x176</t>
  </si>
  <si>
    <t>W21x44</t>
  </si>
  <si>
    <t>W24x103</t>
  </si>
  <si>
    <t>W24x117</t>
  </si>
  <si>
    <t>W24x131</t>
  </si>
  <si>
    <t>W24x146</t>
  </si>
  <si>
    <t>W24x176</t>
  </si>
  <si>
    <t>W24x55</t>
  </si>
  <si>
    <t>W24x94</t>
  </si>
  <si>
    <t>BASE PLATES</t>
  </si>
  <si>
    <t>PL 10x10x1 A36</t>
  </si>
  <si>
    <t>PL 7x10x5/8 A36</t>
  </si>
  <si>
    <t>PL 10x10x5/8 A36</t>
  </si>
  <si>
    <t>PL 16x16x1-3/8 A36</t>
  </si>
  <si>
    <t>ANCHOR BOLTS</t>
  </si>
  <si>
    <t>1" Dia. F1554 Grade 55 Anchor Bolts. Provide 2 nuts</t>
  </si>
  <si>
    <t>SCREEN WALL</t>
  </si>
  <si>
    <t>Metal Screen Wall w/clips</t>
  </si>
  <si>
    <t>SHELF ANGLES</t>
  </si>
  <si>
    <t>L 5x5x7/16</t>
  </si>
  <si>
    <t>L 4x4x3/4</t>
  </si>
  <si>
    <t>L 6x6x1</t>
  </si>
  <si>
    <t>METAL CONNECTIONS</t>
  </si>
  <si>
    <t>Miscellaneous Connections</t>
  </si>
  <si>
    <t>FT</t>
  </si>
  <si>
    <t>LB</t>
  </si>
  <si>
    <t>PROJECT ID: SAMPLE ESTIMATE METALS</t>
  </si>
  <si>
    <t>SAMPLE ESTIMATE METALS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</si>
</sst>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54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9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1" fillId="29" borderId="32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817984"/>
        <c:axId val="187819904"/>
      </c:barChart>
      <c:catAx>
        <c:axId val="187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19904"/>
        <c:crosses val="autoZero"/>
        <c:auto val="1"/>
        <c:lblAlgn val="ctr"/>
        <c:lblOffset val="100"/>
        <c:noMultiLvlLbl val="0"/>
      </c:catAx>
      <c:valAx>
        <c:axId val="187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668867</xdr:colOff>
      <xdr:row>2</xdr:row>
      <xdr:rowOff>8467</xdr:rowOff>
    </xdr:from>
    <xdr:to>
      <xdr:col>16</xdr:col>
      <xdr:colOff>885535</xdr:colOff>
      <xdr:row>9</xdr:row>
      <xdr:rowOff>152405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482600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0</xdr:row>
      <xdr:rowOff>190500</xdr:rowOff>
    </xdr:from>
    <xdr:to>
      <xdr:col>21</xdr:col>
      <xdr:colOff>125194</xdr:colOff>
      <xdr:row>14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335280</xdr:colOff>
      <xdr:row>1</xdr:row>
      <xdr:rowOff>60960</xdr:rowOff>
    </xdr:from>
    <xdr:to>
      <xdr:col>9</xdr:col>
      <xdr:colOff>944880</xdr:colOff>
      <xdr:row>7</xdr:row>
      <xdr:rowOff>114002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24384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09" customWidth="1"/>
    <col min="6" max="6" width="11" style="110" customWidth="1"/>
    <col min="7" max="7" width="10.33203125" style="110" customWidth="1"/>
    <col min="8" max="8" width="12.44140625" style="110" customWidth="1"/>
    <col min="9" max="9" width="7.6640625" style="110" customWidth="1"/>
    <col min="10" max="10" width="13.88671875" style="110" customWidth="1"/>
    <col min="11" max="11" width="14.44140625" style="110" customWidth="1"/>
    <col min="12" max="12" width="11.88671875" style="110" customWidth="1"/>
    <col min="13" max="13" width="15.109375" style="110" customWidth="1"/>
    <col min="14" max="16" width="16.44140625" style="110" customWidth="1"/>
    <col min="17" max="17" width="13.5546875" style="110" customWidth="1"/>
    <col min="18" max="18" width="12.44140625" style="110" customWidth="1"/>
  </cols>
  <sheetData>
    <row r="1" spans="1:18" x14ac:dyDescent="0.3">
      <c r="A1" s="54"/>
      <c r="B1" s="55"/>
      <c r="C1" s="55"/>
      <c r="D1" s="56"/>
      <c r="E1" s="106"/>
      <c r="F1" s="82"/>
      <c r="G1" s="82"/>
      <c r="H1" s="82"/>
      <c r="I1" s="83"/>
      <c r="J1" s="83"/>
      <c r="K1" s="84"/>
      <c r="L1" s="83"/>
      <c r="M1" s="84"/>
      <c r="N1" s="84"/>
      <c r="O1" s="84"/>
      <c r="P1" s="84"/>
      <c r="Q1" s="82"/>
      <c r="R1" s="85"/>
    </row>
    <row r="2" spans="1:18" ht="21" customHeight="1" x14ac:dyDescent="0.3">
      <c r="A2" s="130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17.399999999999999" x14ac:dyDescent="0.3">
      <c r="A3" s="57"/>
      <c r="B3" s="34"/>
      <c r="C3" s="34"/>
      <c r="D3" s="33"/>
      <c r="E3" s="32"/>
      <c r="F3" s="35"/>
      <c r="G3" s="52"/>
      <c r="H3" s="52"/>
      <c r="I3" s="53"/>
      <c r="J3" s="71"/>
      <c r="K3" s="81"/>
      <c r="L3" s="71"/>
      <c r="M3" s="53"/>
      <c r="N3" s="53"/>
      <c r="O3" s="53"/>
      <c r="P3" s="53"/>
      <c r="Q3" s="53"/>
      <c r="R3" s="58"/>
    </row>
    <row r="4" spans="1:18" ht="18.600000000000001" customHeight="1" x14ac:dyDescent="0.3">
      <c r="A4" s="57"/>
      <c r="B4" s="34"/>
      <c r="C4" s="34"/>
      <c r="D4" s="33"/>
      <c r="E4" s="38" t="s">
        <v>0</v>
      </c>
      <c r="F4" s="35"/>
      <c r="G4" s="35"/>
      <c r="H4" s="35"/>
      <c r="I4" s="35"/>
      <c r="J4" s="35"/>
      <c r="K4" s="80"/>
      <c r="L4" s="35"/>
      <c r="M4" s="36"/>
      <c r="N4" s="36"/>
      <c r="O4" s="36"/>
      <c r="P4" s="36"/>
      <c r="Q4" s="37"/>
      <c r="R4" s="59"/>
    </row>
    <row r="5" spans="1:18" ht="17.399999999999999" x14ac:dyDescent="0.3">
      <c r="A5" s="57"/>
      <c r="B5" s="34"/>
      <c r="C5" s="34"/>
      <c r="D5" s="33"/>
      <c r="E5" s="1" t="s">
        <v>1</v>
      </c>
      <c r="F5" s="35"/>
      <c r="G5" s="138"/>
      <c r="H5" s="138"/>
      <c r="I5" s="139"/>
      <c r="J5" s="139"/>
      <c r="K5" s="139"/>
      <c r="L5" s="139"/>
      <c r="M5" s="139"/>
      <c r="N5" s="139"/>
      <c r="O5" s="139"/>
      <c r="P5" s="139"/>
      <c r="Q5" s="139"/>
      <c r="R5" s="140"/>
    </row>
    <row r="6" spans="1:18" ht="17.399999999999999" x14ac:dyDescent="0.3">
      <c r="A6" s="57"/>
      <c r="B6" s="34"/>
      <c r="C6" s="34"/>
      <c r="D6" s="33"/>
      <c r="E6" s="1" t="s">
        <v>2</v>
      </c>
      <c r="F6" s="35"/>
      <c r="G6" s="52"/>
      <c r="H6" s="52"/>
      <c r="I6" s="53"/>
      <c r="J6" s="71"/>
      <c r="K6" s="81"/>
      <c r="L6" s="71"/>
      <c r="M6" s="53"/>
      <c r="N6" s="53"/>
      <c r="O6" s="53"/>
      <c r="P6" s="53"/>
      <c r="Q6" s="53"/>
      <c r="R6" s="58"/>
    </row>
    <row r="7" spans="1:18" ht="17.399999999999999" x14ac:dyDescent="0.3">
      <c r="A7" s="57"/>
      <c r="B7" s="34"/>
      <c r="C7" s="34"/>
      <c r="D7" s="33"/>
      <c r="E7" s="1" t="s">
        <v>3</v>
      </c>
      <c r="F7" s="35"/>
      <c r="G7" s="138"/>
      <c r="H7" s="138"/>
      <c r="I7" s="139"/>
      <c r="J7" s="139"/>
      <c r="K7" s="139"/>
      <c r="L7" s="139"/>
      <c r="M7" s="139"/>
      <c r="N7" s="139"/>
      <c r="O7" s="139"/>
      <c r="P7" s="139"/>
      <c r="Q7" s="139"/>
      <c r="R7" s="140"/>
    </row>
    <row r="8" spans="1:18" ht="17.399999999999999" x14ac:dyDescent="0.3">
      <c r="A8" s="57"/>
      <c r="B8" s="34"/>
      <c r="C8" s="34"/>
      <c r="D8" s="33"/>
      <c r="E8" s="1" t="s">
        <v>4</v>
      </c>
      <c r="F8" s="35"/>
      <c r="G8" s="138"/>
      <c r="H8" s="138"/>
      <c r="I8" s="139"/>
      <c r="J8" s="139"/>
      <c r="K8" s="139"/>
      <c r="L8" s="139"/>
      <c r="M8" s="139"/>
      <c r="N8" s="139"/>
      <c r="O8" s="139"/>
      <c r="P8" s="139"/>
      <c r="Q8" s="139"/>
      <c r="R8" s="140"/>
    </row>
    <row r="9" spans="1:18" ht="17.399999999999999" x14ac:dyDescent="0.3">
      <c r="A9" s="57"/>
      <c r="B9" s="34"/>
      <c r="C9" s="34"/>
      <c r="D9" s="33"/>
      <c r="E9" s="32"/>
      <c r="F9" s="35"/>
      <c r="G9" s="52"/>
      <c r="H9" s="52"/>
      <c r="I9" s="53"/>
      <c r="J9" s="71"/>
      <c r="K9" s="81"/>
      <c r="L9" s="71"/>
      <c r="M9" s="53"/>
      <c r="N9" s="53"/>
      <c r="O9" s="53"/>
      <c r="P9" s="53"/>
      <c r="Q9" s="53"/>
      <c r="R9" s="58"/>
    </row>
    <row r="10" spans="1:18" ht="17.399999999999999" x14ac:dyDescent="0.3">
      <c r="A10" s="57"/>
      <c r="B10" s="34"/>
      <c r="C10" s="34"/>
      <c r="D10" s="33"/>
      <c r="E10" s="32"/>
      <c r="F10" s="35"/>
      <c r="G10" s="52"/>
      <c r="H10" s="52"/>
      <c r="I10" s="53"/>
      <c r="J10" s="71"/>
      <c r="K10" s="81"/>
      <c r="L10" s="71"/>
      <c r="M10" s="53"/>
      <c r="N10" s="53"/>
      <c r="O10" s="53"/>
      <c r="P10" s="53"/>
      <c r="Q10" s="53"/>
      <c r="R10" s="58"/>
    </row>
    <row r="11" spans="1:18" ht="14.4" customHeight="1" x14ac:dyDescent="0.3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</row>
    <row r="12" spans="1:18" ht="15.6" customHeight="1" x14ac:dyDescent="0.3">
      <c r="A12" s="57"/>
      <c r="B12" s="34"/>
      <c r="C12" s="34"/>
      <c r="D12" s="33"/>
      <c r="E12" s="131" t="s">
        <v>108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2"/>
    </row>
    <row r="13" spans="1:18" ht="15.6" customHeight="1" x14ac:dyDescent="0.3">
      <c r="A13" s="57"/>
      <c r="B13" s="34"/>
      <c r="C13" s="34"/>
      <c r="D13" s="33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2"/>
    </row>
    <row r="14" spans="1:18" x14ac:dyDescent="0.3">
      <c r="A14" s="60"/>
      <c r="B14" s="40"/>
      <c r="C14" s="40"/>
      <c r="D14" s="39"/>
      <c r="E14" s="41"/>
      <c r="F14" s="42"/>
      <c r="G14" s="42"/>
      <c r="H14" s="42"/>
      <c r="I14" s="42"/>
      <c r="J14" s="42"/>
      <c r="K14" s="96"/>
      <c r="L14" s="42"/>
      <c r="M14" s="43"/>
      <c r="N14" s="133">
        <f ca="1">TODAY()</f>
        <v>45680</v>
      </c>
      <c r="O14" s="133"/>
      <c r="P14" s="133"/>
      <c r="Q14" s="133"/>
      <c r="R14" s="134"/>
    </row>
    <row r="15" spans="1:18" ht="44.1" customHeight="1" x14ac:dyDescent="0.3">
      <c r="A15" s="112" t="s">
        <v>5</v>
      </c>
      <c r="B15" s="112" t="s">
        <v>6</v>
      </c>
      <c r="C15" s="112" t="s">
        <v>26</v>
      </c>
      <c r="D15" s="112" t="s">
        <v>7</v>
      </c>
      <c r="E15" s="112" t="s">
        <v>8</v>
      </c>
      <c r="F15" s="112" t="s">
        <v>9</v>
      </c>
      <c r="G15" s="112" t="s">
        <v>10</v>
      </c>
      <c r="H15" s="112" t="s">
        <v>11</v>
      </c>
      <c r="I15" s="112" t="s">
        <v>12</v>
      </c>
      <c r="J15" s="112" t="s">
        <v>39</v>
      </c>
      <c r="K15" s="112" t="s">
        <v>41</v>
      </c>
      <c r="L15" s="112" t="s">
        <v>40</v>
      </c>
      <c r="M15" s="112" t="s">
        <v>13</v>
      </c>
      <c r="N15" s="112" t="s">
        <v>14</v>
      </c>
      <c r="O15" s="112" t="s">
        <v>24</v>
      </c>
      <c r="P15" s="112" t="s">
        <v>25</v>
      </c>
      <c r="Q15" s="112" t="s">
        <v>15</v>
      </c>
      <c r="R15" s="112" t="s">
        <v>16</v>
      </c>
    </row>
    <row r="16" spans="1:18" ht="17.399999999999999" x14ac:dyDescent="0.3">
      <c r="A16" s="61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6"/>
      <c r="L16" s="5"/>
      <c r="M16" s="5"/>
      <c r="N16" s="5"/>
      <c r="O16" s="5"/>
      <c r="P16" s="5"/>
      <c r="Q16" s="6"/>
      <c r="R16" s="62"/>
    </row>
    <row r="17" spans="1:18" x14ac:dyDescent="0.3">
      <c r="A17" s="63">
        <f>IF(F17="","", COUNTA($F17:F$17))</f>
        <v>1</v>
      </c>
      <c r="B17" s="7"/>
      <c r="C17" s="7"/>
      <c r="D17" s="8"/>
      <c r="E17" s="108" t="s">
        <v>43</v>
      </c>
      <c r="F17" s="79">
        <v>1</v>
      </c>
      <c r="G17" s="92">
        <v>0</v>
      </c>
      <c r="H17" s="79">
        <f t="shared" ref="H17:H25" si="0">F17*(1+G17)</f>
        <v>1</v>
      </c>
      <c r="I17" s="79" t="s">
        <v>38</v>
      </c>
      <c r="J17" s="104" t="s">
        <v>42</v>
      </c>
      <c r="K17" s="104" t="s">
        <v>42</v>
      </c>
      <c r="L17" s="105">
        <v>0</v>
      </c>
      <c r="M17" s="87">
        <v>0</v>
      </c>
      <c r="N17" s="87">
        <v>0</v>
      </c>
      <c r="O17" s="87">
        <f t="shared" ref="O17:O25" si="1">H17*M17</f>
        <v>0</v>
      </c>
      <c r="P17" s="87">
        <f t="shared" ref="P17:P25" si="2">H17*N17</f>
        <v>0</v>
      </c>
      <c r="Q17" s="88">
        <f>O17+P17</f>
        <v>0</v>
      </c>
      <c r="R17" s="94"/>
    </row>
    <row r="18" spans="1:18" x14ac:dyDescent="0.3">
      <c r="A18" s="63">
        <f>IF(F18="","", COUNTA($F$17:F18))</f>
        <v>2</v>
      </c>
      <c r="B18" s="7"/>
      <c r="C18" s="7"/>
      <c r="D18" s="8"/>
      <c r="E18" s="108" t="s">
        <v>44</v>
      </c>
      <c r="F18" s="79">
        <v>1</v>
      </c>
      <c r="G18" s="92">
        <v>0</v>
      </c>
      <c r="H18" s="79">
        <f t="shared" si="0"/>
        <v>1</v>
      </c>
      <c r="I18" s="79" t="s">
        <v>38</v>
      </c>
      <c r="J18" s="104" t="s">
        <v>42</v>
      </c>
      <c r="K18" s="104" t="s">
        <v>42</v>
      </c>
      <c r="L18" s="105">
        <v>0</v>
      </c>
      <c r="M18" s="87">
        <v>0</v>
      </c>
      <c r="N18" s="87">
        <v>0</v>
      </c>
      <c r="O18" s="87">
        <f t="shared" si="1"/>
        <v>0</v>
      </c>
      <c r="P18" s="87">
        <f t="shared" si="2"/>
        <v>0</v>
      </c>
      <c r="Q18" s="88">
        <f t="shared" ref="Q18:Q25" si="3">O18+P18</f>
        <v>0</v>
      </c>
      <c r="R18" s="94"/>
    </row>
    <row r="19" spans="1:18" x14ac:dyDescent="0.3">
      <c r="A19" s="63">
        <f>IF(F19="","", COUNTA($F$17:F19))</f>
        <v>3</v>
      </c>
      <c r="B19" s="7"/>
      <c r="C19" s="7"/>
      <c r="D19" s="8"/>
      <c r="E19" s="108" t="s">
        <v>45</v>
      </c>
      <c r="F19" s="79">
        <v>1</v>
      </c>
      <c r="G19" s="92">
        <v>0</v>
      </c>
      <c r="H19" s="79">
        <f t="shared" si="0"/>
        <v>1</v>
      </c>
      <c r="I19" s="79" t="s">
        <v>38</v>
      </c>
      <c r="J19" s="104" t="s">
        <v>42</v>
      </c>
      <c r="K19" s="104" t="s">
        <v>42</v>
      </c>
      <c r="L19" s="105">
        <v>0</v>
      </c>
      <c r="M19" s="87">
        <v>0</v>
      </c>
      <c r="N19" s="87">
        <v>0</v>
      </c>
      <c r="O19" s="87">
        <f t="shared" si="1"/>
        <v>0</v>
      </c>
      <c r="P19" s="87">
        <f t="shared" si="2"/>
        <v>0</v>
      </c>
      <c r="Q19" s="88">
        <f t="shared" si="3"/>
        <v>0</v>
      </c>
      <c r="R19" s="94"/>
    </row>
    <row r="20" spans="1:18" x14ac:dyDescent="0.3">
      <c r="A20" s="63">
        <f>IF(F20="","", COUNTA($F$17:F20))</f>
        <v>4</v>
      </c>
      <c r="B20" s="7"/>
      <c r="C20" s="7"/>
      <c r="D20" s="8"/>
      <c r="E20" s="108" t="s">
        <v>46</v>
      </c>
      <c r="F20" s="79">
        <v>1</v>
      </c>
      <c r="G20" s="92">
        <v>0</v>
      </c>
      <c r="H20" s="79">
        <f t="shared" si="0"/>
        <v>1</v>
      </c>
      <c r="I20" s="79" t="s">
        <v>38</v>
      </c>
      <c r="J20" s="104" t="s">
        <v>42</v>
      </c>
      <c r="K20" s="104" t="s">
        <v>42</v>
      </c>
      <c r="L20" s="105">
        <v>0</v>
      </c>
      <c r="M20" s="87">
        <v>0</v>
      </c>
      <c r="N20" s="87">
        <v>0</v>
      </c>
      <c r="O20" s="87">
        <f t="shared" si="1"/>
        <v>0</v>
      </c>
      <c r="P20" s="87">
        <f t="shared" si="2"/>
        <v>0</v>
      </c>
      <c r="Q20" s="88">
        <f t="shared" si="3"/>
        <v>0</v>
      </c>
      <c r="R20" s="94"/>
    </row>
    <row r="21" spans="1:18" x14ac:dyDescent="0.3">
      <c r="A21" s="63">
        <f>IF(F21="","", COUNTA($F$17:F21))</f>
        <v>5</v>
      </c>
      <c r="B21" s="7"/>
      <c r="C21" s="7"/>
      <c r="D21" s="8"/>
      <c r="E21" s="108" t="s">
        <v>47</v>
      </c>
      <c r="F21" s="79">
        <v>1</v>
      </c>
      <c r="G21" s="92">
        <v>0</v>
      </c>
      <c r="H21" s="79">
        <f t="shared" si="0"/>
        <v>1</v>
      </c>
      <c r="I21" s="79" t="s">
        <v>38</v>
      </c>
      <c r="J21" s="104" t="s">
        <v>42</v>
      </c>
      <c r="K21" s="104" t="s">
        <v>42</v>
      </c>
      <c r="L21" s="105">
        <v>0</v>
      </c>
      <c r="M21" s="87">
        <v>0</v>
      </c>
      <c r="N21" s="87">
        <v>0</v>
      </c>
      <c r="O21" s="87">
        <f t="shared" si="1"/>
        <v>0</v>
      </c>
      <c r="P21" s="87">
        <f t="shared" si="2"/>
        <v>0</v>
      </c>
      <c r="Q21" s="88">
        <f t="shared" si="3"/>
        <v>0</v>
      </c>
      <c r="R21" s="94"/>
    </row>
    <row r="22" spans="1:18" x14ac:dyDescent="0.3">
      <c r="A22" s="63">
        <f>IF(F22="","", COUNTA($F$17:F22))</f>
        <v>6</v>
      </c>
      <c r="B22" s="7"/>
      <c r="C22" s="7"/>
      <c r="D22" s="8"/>
      <c r="E22" s="108" t="s">
        <v>48</v>
      </c>
      <c r="F22" s="79">
        <v>1</v>
      </c>
      <c r="G22" s="92">
        <v>0</v>
      </c>
      <c r="H22" s="79">
        <f t="shared" si="0"/>
        <v>1</v>
      </c>
      <c r="I22" s="79" t="s">
        <v>38</v>
      </c>
      <c r="J22" s="104" t="s">
        <v>42</v>
      </c>
      <c r="K22" s="104" t="s">
        <v>42</v>
      </c>
      <c r="L22" s="105">
        <v>0</v>
      </c>
      <c r="M22" s="87">
        <v>0</v>
      </c>
      <c r="N22" s="87">
        <v>0</v>
      </c>
      <c r="O22" s="87">
        <f t="shared" si="1"/>
        <v>0</v>
      </c>
      <c r="P22" s="87">
        <f t="shared" si="2"/>
        <v>0</v>
      </c>
      <c r="Q22" s="88">
        <f t="shared" si="3"/>
        <v>0</v>
      </c>
      <c r="R22" s="94"/>
    </row>
    <row r="23" spans="1:18" x14ac:dyDescent="0.3">
      <c r="A23" s="63">
        <f>IF(F23="","", COUNTA($F$17:F23))</f>
        <v>7</v>
      </c>
      <c r="B23" s="7"/>
      <c r="C23" s="7"/>
      <c r="D23" s="8"/>
      <c r="E23" s="108" t="s">
        <v>49</v>
      </c>
      <c r="F23" s="79">
        <v>1</v>
      </c>
      <c r="G23" s="92">
        <v>0</v>
      </c>
      <c r="H23" s="79">
        <f t="shared" si="0"/>
        <v>1</v>
      </c>
      <c r="I23" s="79" t="s">
        <v>38</v>
      </c>
      <c r="J23" s="104" t="s">
        <v>42</v>
      </c>
      <c r="K23" s="104" t="s">
        <v>42</v>
      </c>
      <c r="L23" s="105">
        <v>0</v>
      </c>
      <c r="M23" s="87">
        <v>0</v>
      </c>
      <c r="N23" s="87">
        <v>0</v>
      </c>
      <c r="O23" s="87">
        <f t="shared" si="1"/>
        <v>0</v>
      </c>
      <c r="P23" s="87">
        <f t="shared" si="2"/>
        <v>0</v>
      </c>
      <c r="Q23" s="88">
        <f t="shared" si="3"/>
        <v>0</v>
      </c>
      <c r="R23" s="94"/>
    </row>
    <row r="24" spans="1:18" x14ac:dyDescent="0.3">
      <c r="A24" s="63">
        <f>IF(F24="","", COUNTA($F$17:F24))</f>
        <v>8</v>
      </c>
      <c r="B24" s="7"/>
      <c r="C24" s="7"/>
      <c r="D24" s="8"/>
      <c r="E24" s="108" t="s">
        <v>50</v>
      </c>
      <c r="F24" s="79">
        <v>1</v>
      </c>
      <c r="G24" s="92">
        <v>0</v>
      </c>
      <c r="H24" s="79">
        <f t="shared" si="0"/>
        <v>1</v>
      </c>
      <c r="I24" s="79" t="s">
        <v>38</v>
      </c>
      <c r="J24" s="104" t="s">
        <v>42</v>
      </c>
      <c r="K24" s="104" t="s">
        <v>42</v>
      </c>
      <c r="L24" s="105">
        <v>0</v>
      </c>
      <c r="M24" s="87">
        <v>0</v>
      </c>
      <c r="N24" s="87">
        <v>0</v>
      </c>
      <c r="O24" s="87">
        <f t="shared" si="1"/>
        <v>0</v>
      </c>
      <c r="P24" s="87">
        <f t="shared" si="2"/>
        <v>0</v>
      </c>
      <c r="Q24" s="88">
        <f t="shared" si="3"/>
        <v>0</v>
      </c>
      <c r="R24" s="94"/>
    </row>
    <row r="25" spans="1:18" x14ac:dyDescent="0.3">
      <c r="A25" s="63">
        <f>IF(F25="","", COUNTA($F$17:F25))</f>
        <v>9</v>
      </c>
      <c r="B25" s="7"/>
      <c r="C25" s="7"/>
      <c r="D25" s="8"/>
      <c r="E25" s="108" t="s">
        <v>51</v>
      </c>
      <c r="F25" s="79">
        <v>1</v>
      </c>
      <c r="G25" s="92">
        <v>0</v>
      </c>
      <c r="H25" s="79">
        <f t="shared" si="0"/>
        <v>1</v>
      </c>
      <c r="I25" s="79" t="s">
        <v>38</v>
      </c>
      <c r="J25" s="104" t="s">
        <v>42</v>
      </c>
      <c r="K25" s="104" t="s">
        <v>42</v>
      </c>
      <c r="L25" s="105">
        <v>0</v>
      </c>
      <c r="M25" s="87">
        <v>0</v>
      </c>
      <c r="N25" s="87">
        <v>0</v>
      </c>
      <c r="O25" s="87">
        <f t="shared" si="1"/>
        <v>0</v>
      </c>
      <c r="P25" s="87">
        <f t="shared" si="2"/>
        <v>0</v>
      </c>
      <c r="Q25" s="88">
        <f t="shared" si="3"/>
        <v>0</v>
      </c>
      <c r="R25" s="94"/>
    </row>
    <row r="26" spans="1:18" x14ac:dyDescent="0.3">
      <c r="A26" s="63"/>
      <c r="B26" s="7"/>
      <c r="C26" s="7"/>
      <c r="D26" s="8"/>
      <c r="E26" s="9"/>
      <c r="F26" s="10"/>
      <c r="G26" s="10"/>
      <c r="H26" s="11"/>
      <c r="I26" s="10"/>
      <c r="J26" s="69"/>
      <c r="K26" s="87"/>
      <c r="L26" s="10"/>
      <c r="M26" s="12"/>
      <c r="N26" s="12"/>
      <c r="O26" s="12"/>
      <c r="P26" s="12"/>
      <c r="Q26" s="13"/>
      <c r="R26" s="64"/>
    </row>
    <row r="27" spans="1:18" ht="17.399999999999999" x14ac:dyDescent="0.3">
      <c r="A27" s="65"/>
      <c r="B27" s="14"/>
      <c r="C27" s="14"/>
      <c r="D27" s="15"/>
      <c r="E27" s="113" t="s">
        <v>28</v>
      </c>
      <c r="F27" s="16"/>
      <c r="G27" s="16"/>
      <c r="H27" s="17"/>
      <c r="I27" s="16"/>
      <c r="J27" s="16"/>
      <c r="K27" s="113">
        <f>SUM(K17:K26)</f>
        <v>0</v>
      </c>
      <c r="L27" s="16"/>
      <c r="M27" s="18"/>
      <c r="N27" s="18"/>
      <c r="O27" s="114">
        <f>SUM(O17:O26)</f>
        <v>0</v>
      </c>
      <c r="P27" s="114">
        <f>SUM(P17:P26)</f>
        <v>0</v>
      </c>
      <c r="Q27" s="19"/>
      <c r="R27" s="114">
        <f>SUM(Q17:Q26)</f>
        <v>0</v>
      </c>
    </row>
    <row r="28" spans="1:18" x14ac:dyDescent="0.3">
      <c r="A28" s="66"/>
      <c r="B28" s="20"/>
      <c r="C28" s="20"/>
      <c r="D28" s="21"/>
      <c r="E28" s="22"/>
      <c r="F28" s="23"/>
      <c r="G28" s="23"/>
      <c r="H28" s="24"/>
      <c r="I28" s="23"/>
      <c r="J28" s="23"/>
      <c r="K28" s="90"/>
      <c r="L28" s="23"/>
      <c r="M28" s="25"/>
      <c r="N28" s="25"/>
      <c r="O28" s="25"/>
      <c r="P28" s="25"/>
      <c r="Q28" s="26"/>
      <c r="R28" s="67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50000</v>
      </c>
      <c r="E29" s="4" t="s">
        <v>17</v>
      </c>
      <c r="F29" s="4"/>
      <c r="G29" s="4"/>
      <c r="H29" s="4"/>
      <c r="I29" s="5"/>
      <c r="J29" s="5"/>
      <c r="K29" s="86"/>
      <c r="L29" s="5"/>
      <c r="M29" s="5"/>
      <c r="N29" s="5"/>
      <c r="O29" s="5"/>
      <c r="P29" s="5"/>
      <c r="Q29" s="6"/>
      <c r="R29" s="62"/>
    </row>
    <row r="30" spans="1:18" x14ac:dyDescent="0.3">
      <c r="A30" s="63" t="str">
        <f>IF(F30="","", COUNTA($F$17:F30))</f>
        <v/>
      </c>
      <c r="B30" s="27"/>
      <c r="C30" s="27"/>
      <c r="D30" s="29"/>
      <c r="E30" s="100" t="s">
        <v>58</v>
      </c>
      <c r="F30" s="89"/>
      <c r="G30" s="89"/>
      <c r="H30" s="99"/>
      <c r="I30" s="89"/>
      <c r="J30" s="89"/>
      <c r="K30" s="90"/>
      <c r="L30" s="89"/>
      <c r="M30" s="90"/>
      <c r="N30" s="90"/>
      <c r="O30" s="90"/>
      <c r="P30" s="90"/>
      <c r="Q30" s="91"/>
      <c r="R30" s="95"/>
    </row>
    <row r="31" spans="1:18" x14ac:dyDescent="0.3">
      <c r="A31" s="93">
        <f>IF(F31="","", COUNTA($F$17:F31))</f>
        <v>10</v>
      </c>
      <c r="B31" s="27"/>
      <c r="C31" s="27"/>
      <c r="D31" s="29"/>
      <c r="E31" s="107" t="s">
        <v>59</v>
      </c>
      <c r="F31" s="103">
        <v>12111</v>
      </c>
      <c r="G31" s="101">
        <v>0.1</v>
      </c>
      <c r="H31" s="98">
        <f>F31+F31*G31</f>
        <v>13322.1</v>
      </c>
      <c r="I31" s="102" t="s">
        <v>57</v>
      </c>
      <c r="J31" s="104" t="s">
        <v>42</v>
      </c>
      <c r="K31" s="104" t="s">
        <v>42</v>
      </c>
      <c r="L31" s="105">
        <v>0</v>
      </c>
      <c r="M31" s="87">
        <v>0</v>
      </c>
      <c r="N31" s="87">
        <v>0</v>
      </c>
      <c r="O31" s="87">
        <f>H31*M31</f>
        <v>0</v>
      </c>
      <c r="P31" s="87">
        <f>H31*N31</f>
        <v>0</v>
      </c>
      <c r="Q31" s="88">
        <f>O31+P31</f>
        <v>0</v>
      </c>
      <c r="R31" s="94"/>
    </row>
    <row r="32" spans="1:18" s="75" customFormat="1" x14ac:dyDescent="0.3">
      <c r="A32" s="78"/>
      <c r="B32" s="76"/>
      <c r="C32" s="76"/>
      <c r="D32" s="77"/>
      <c r="E32" s="100" t="s">
        <v>60</v>
      </c>
      <c r="F32" s="89"/>
      <c r="G32" s="89"/>
      <c r="H32" s="99"/>
      <c r="I32" s="89"/>
      <c r="J32" s="89"/>
      <c r="K32" s="90"/>
      <c r="L32" s="89"/>
      <c r="M32" s="90"/>
      <c r="N32" s="90"/>
      <c r="O32" s="90"/>
      <c r="P32" s="90"/>
      <c r="Q32" s="91"/>
      <c r="R32" s="95"/>
    </row>
    <row r="33" spans="1:18" s="75" customFormat="1" x14ac:dyDescent="0.3">
      <c r="A33" s="93">
        <f>IF(F33="","", COUNTA($F$17:F33))</f>
        <v>11</v>
      </c>
      <c r="B33" s="76"/>
      <c r="C33" s="76"/>
      <c r="D33" s="77"/>
      <c r="E33" s="107" t="s">
        <v>61</v>
      </c>
      <c r="F33" s="103">
        <v>1421</v>
      </c>
      <c r="G33" s="101">
        <v>0.1</v>
      </c>
      <c r="H33" s="98">
        <f t="shared" ref="H33:H35" si="4">F33+F33*G33</f>
        <v>1563.1</v>
      </c>
      <c r="I33" s="102" t="s">
        <v>57</v>
      </c>
      <c r="J33" s="104" t="s">
        <v>42</v>
      </c>
      <c r="K33" s="104" t="s">
        <v>42</v>
      </c>
      <c r="L33" s="105">
        <v>0</v>
      </c>
      <c r="M33" s="87">
        <v>0</v>
      </c>
      <c r="N33" s="87">
        <v>0</v>
      </c>
      <c r="O33" s="87">
        <f t="shared" ref="O33:O35" si="5">H33*M33</f>
        <v>0</v>
      </c>
      <c r="P33" s="87">
        <f t="shared" ref="P33:P35" si="6">H33*N33</f>
        <v>0</v>
      </c>
      <c r="Q33" s="88">
        <f t="shared" ref="Q33:Q35" si="7">O33+P33</f>
        <v>0</v>
      </c>
      <c r="R33" s="94"/>
    </row>
    <row r="34" spans="1:18" s="75" customFormat="1" x14ac:dyDescent="0.3">
      <c r="A34" s="93">
        <f>IF(F34="","", COUNTA($F$17:F34))</f>
        <v>12</v>
      </c>
      <c r="B34" s="76"/>
      <c r="C34" s="76"/>
      <c r="D34" s="77"/>
      <c r="E34" s="107" t="s">
        <v>62</v>
      </c>
      <c r="F34" s="103">
        <v>23776</v>
      </c>
      <c r="G34" s="101">
        <v>0.1</v>
      </c>
      <c r="H34" s="98">
        <f t="shared" si="4"/>
        <v>26153.599999999999</v>
      </c>
      <c r="I34" s="102" t="s">
        <v>57</v>
      </c>
      <c r="J34" s="104" t="s">
        <v>42</v>
      </c>
      <c r="K34" s="104" t="s">
        <v>42</v>
      </c>
      <c r="L34" s="105">
        <v>0</v>
      </c>
      <c r="M34" s="87">
        <v>0</v>
      </c>
      <c r="N34" s="87">
        <v>0</v>
      </c>
      <c r="O34" s="87">
        <f t="shared" si="5"/>
        <v>0</v>
      </c>
      <c r="P34" s="87">
        <f t="shared" si="6"/>
        <v>0</v>
      </c>
      <c r="Q34" s="88">
        <f t="shared" si="7"/>
        <v>0</v>
      </c>
      <c r="R34" s="94"/>
    </row>
    <row r="35" spans="1:18" s="75" customFormat="1" x14ac:dyDescent="0.3">
      <c r="A35" s="93">
        <f>IF(F35="","", COUNTA($F$17:F35))</f>
        <v>13</v>
      </c>
      <c r="B35" s="76"/>
      <c r="C35" s="76"/>
      <c r="D35" s="77"/>
      <c r="E35" s="107" t="s">
        <v>63</v>
      </c>
      <c r="F35" s="103">
        <v>5177</v>
      </c>
      <c r="G35" s="101">
        <v>0.1</v>
      </c>
      <c r="H35" s="98">
        <f t="shared" si="4"/>
        <v>5694.7</v>
      </c>
      <c r="I35" s="102" t="s">
        <v>57</v>
      </c>
      <c r="J35" s="104" t="s">
        <v>42</v>
      </c>
      <c r="K35" s="104" t="s">
        <v>42</v>
      </c>
      <c r="L35" s="105">
        <v>0</v>
      </c>
      <c r="M35" s="87">
        <v>0</v>
      </c>
      <c r="N35" s="87">
        <v>0</v>
      </c>
      <c r="O35" s="87">
        <f t="shared" si="5"/>
        <v>0</v>
      </c>
      <c r="P35" s="87">
        <f t="shared" si="6"/>
        <v>0</v>
      </c>
      <c r="Q35" s="88">
        <f t="shared" si="7"/>
        <v>0</v>
      </c>
      <c r="R35" s="94"/>
    </row>
    <row r="36" spans="1:18" s="75" customFormat="1" x14ac:dyDescent="0.3">
      <c r="A36" s="78"/>
      <c r="B36" s="76"/>
      <c r="C36" s="76"/>
      <c r="D36" s="77"/>
      <c r="E36" s="100" t="s">
        <v>64</v>
      </c>
      <c r="F36" s="89"/>
      <c r="G36" s="89"/>
      <c r="H36" s="99"/>
      <c r="I36" s="89"/>
      <c r="J36" s="89"/>
      <c r="K36" s="90"/>
      <c r="L36" s="89"/>
      <c r="M36" s="90"/>
      <c r="N36" s="90"/>
      <c r="O36" s="90"/>
      <c r="P36" s="90"/>
      <c r="Q36" s="91"/>
      <c r="R36" s="95"/>
    </row>
    <row r="37" spans="1:18" s="75" customFormat="1" x14ac:dyDescent="0.3">
      <c r="A37" s="93">
        <f>IF(F37="","", COUNTA($F$17:F37))</f>
        <v>14</v>
      </c>
      <c r="B37" s="76"/>
      <c r="C37" s="76"/>
      <c r="D37" s="77"/>
      <c r="E37" s="107" t="s">
        <v>65</v>
      </c>
      <c r="F37" s="103">
        <v>1997</v>
      </c>
      <c r="G37" s="101">
        <v>0.1</v>
      </c>
      <c r="H37" s="98">
        <f t="shared" ref="H37:H48" si="8">G37*F37+F37</f>
        <v>2196.6999999999998</v>
      </c>
      <c r="I37" s="102" t="s">
        <v>107</v>
      </c>
      <c r="J37" s="104" t="s">
        <v>42</v>
      </c>
      <c r="K37" s="104" t="s">
        <v>42</v>
      </c>
      <c r="L37" s="105">
        <v>0</v>
      </c>
      <c r="M37" s="87">
        <v>0</v>
      </c>
      <c r="N37" s="87">
        <v>0</v>
      </c>
      <c r="O37" s="87">
        <f t="shared" ref="O37:O48" si="9">H37*M37</f>
        <v>0</v>
      </c>
      <c r="P37" s="87">
        <f t="shared" ref="P37:P48" si="10">H37*N37</f>
        <v>0</v>
      </c>
      <c r="Q37" s="88">
        <f t="shared" ref="Q37:Q48" si="11">O37+P37</f>
        <v>0</v>
      </c>
      <c r="R37" s="94"/>
    </row>
    <row r="38" spans="1:18" s="75" customFormat="1" x14ac:dyDescent="0.3">
      <c r="A38" s="93">
        <f>IF(F38="","", COUNTA($F$17:F38))</f>
        <v>15</v>
      </c>
      <c r="B38" s="76"/>
      <c r="C38" s="76"/>
      <c r="D38" s="77"/>
      <c r="E38" s="107" t="s">
        <v>66</v>
      </c>
      <c r="F38" s="103">
        <v>1920</v>
      </c>
      <c r="G38" s="101">
        <v>0.1</v>
      </c>
      <c r="H38" s="98">
        <f t="shared" si="8"/>
        <v>2112</v>
      </c>
      <c r="I38" s="102" t="s">
        <v>107</v>
      </c>
      <c r="J38" s="104" t="s">
        <v>42</v>
      </c>
      <c r="K38" s="104" t="s">
        <v>42</v>
      </c>
      <c r="L38" s="105">
        <v>0</v>
      </c>
      <c r="M38" s="87">
        <v>0</v>
      </c>
      <c r="N38" s="87">
        <v>0</v>
      </c>
      <c r="O38" s="87">
        <f t="shared" si="9"/>
        <v>0</v>
      </c>
      <c r="P38" s="87">
        <f t="shared" si="10"/>
        <v>0</v>
      </c>
      <c r="Q38" s="88">
        <f t="shared" si="11"/>
        <v>0</v>
      </c>
      <c r="R38" s="94"/>
    </row>
    <row r="39" spans="1:18" s="75" customFormat="1" x14ac:dyDescent="0.3">
      <c r="A39" s="93">
        <f>IF(F39="","", COUNTA($F$17:F39))</f>
        <v>16</v>
      </c>
      <c r="B39" s="76"/>
      <c r="C39" s="76"/>
      <c r="D39" s="77"/>
      <c r="E39" s="107" t="s">
        <v>67</v>
      </c>
      <c r="F39" s="103">
        <v>5096</v>
      </c>
      <c r="G39" s="101">
        <v>0.1</v>
      </c>
      <c r="H39" s="98">
        <f t="shared" si="8"/>
        <v>5605.6</v>
      </c>
      <c r="I39" s="102" t="s">
        <v>107</v>
      </c>
      <c r="J39" s="104" t="s">
        <v>42</v>
      </c>
      <c r="K39" s="104" t="s">
        <v>42</v>
      </c>
      <c r="L39" s="105">
        <v>0</v>
      </c>
      <c r="M39" s="87">
        <v>0</v>
      </c>
      <c r="N39" s="87">
        <v>0</v>
      </c>
      <c r="O39" s="87">
        <f t="shared" si="9"/>
        <v>0</v>
      </c>
      <c r="P39" s="87">
        <f t="shared" si="10"/>
        <v>0</v>
      </c>
      <c r="Q39" s="88">
        <f t="shared" si="11"/>
        <v>0</v>
      </c>
      <c r="R39" s="94"/>
    </row>
    <row r="40" spans="1:18" s="75" customFormat="1" x14ac:dyDescent="0.3">
      <c r="A40" s="93">
        <f>IF(F40="","", COUNTA($F$17:F40))</f>
        <v>17</v>
      </c>
      <c r="B40" s="76"/>
      <c r="C40" s="76"/>
      <c r="D40" s="77"/>
      <c r="E40" s="107" t="s">
        <v>68</v>
      </c>
      <c r="F40" s="103">
        <v>640</v>
      </c>
      <c r="G40" s="101">
        <v>0.1</v>
      </c>
      <c r="H40" s="98">
        <f t="shared" si="8"/>
        <v>704</v>
      </c>
      <c r="I40" s="102" t="s">
        <v>107</v>
      </c>
      <c r="J40" s="104" t="s">
        <v>42</v>
      </c>
      <c r="K40" s="104" t="s">
        <v>42</v>
      </c>
      <c r="L40" s="105">
        <v>0</v>
      </c>
      <c r="M40" s="87">
        <v>0</v>
      </c>
      <c r="N40" s="87">
        <v>0</v>
      </c>
      <c r="O40" s="87">
        <f t="shared" si="9"/>
        <v>0</v>
      </c>
      <c r="P40" s="87">
        <f t="shared" si="10"/>
        <v>0</v>
      </c>
      <c r="Q40" s="88">
        <f t="shared" si="11"/>
        <v>0</v>
      </c>
      <c r="R40" s="94"/>
    </row>
    <row r="41" spans="1:18" s="75" customFormat="1" x14ac:dyDescent="0.3">
      <c r="A41" s="93">
        <f>IF(F41="","", COUNTA($F$17:F41))</f>
        <v>18</v>
      </c>
      <c r="B41" s="76"/>
      <c r="C41" s="76"/>
      <c r="D41" s="77"/>
      <c r="E41" s="107" t="s">
        <v>69</v>
      </c>
      <c r="F41" s="103">
        <v>2166</v>
      </c>
      <c r="G41" s="101">
        <v>0.1</v>
      </c>
      <c r="H41" s="98">
        <f t="shared" si="8"/>
        <v>2382.6</v>
      </c>
      <c r="I41" s="102" t="s">
        <v>107</v>
      </c>
      <c r="J41" s="104" t="s">
        <v>42</v>
      </c>
      <c r="K41" s="104" t="s">
        <v>42</v>
      </c>
      <c r="L41" s="105">
        <v>0</v>
      </c>
      <c r="M41" s="87">
        <v>0</v>
      </c>
      <c r="N41" s="87">
        <v>0</v>
      </c>
      <c r="O41" s="87">
        <f t="shared" si="9"/>
        <v>0</v>
      </c>
      <c r="P41" s="87">
        <f t="shared" si="10"/>
        <v>0</v>
      </c>
      <c r="Q41" s="88">
        <f t="shared" si="11"/>
        <v>0</v>
      </c>
      <c r="R41" s="94"/>
    </row>
    <row r="42" spans="1:18" s="75" customFormat="1" x14ac:dyDescent="0.3">
      <c r="A42" s="93">
        <f>IF(F42="","", COUNTA($F$17:F42))</f>
        <v>19</v>
      </c>
      <c r="B42" s="76"/>
      <c r="C42" s="76"/>
      <c r="D42" s="77"/>
      <c r="E42" s="107" t="s">
        <v>70</v>
      </c>
      <c r="F42" s="103">
        <v>1760</v>
      </c>
      <c r="G42" s="101">
        <v>0.1</v>
      </c>
      <c r="H42" s="98">
        <f t="shared" si="8"/>
        <v>1936</v>
      </c>
      <c r="I42" s="102" t="s">
        <v>107</v>
      </c>
      <c r="J42" s="104" t="s">
        <v>42</v>
      </c>
      <c r="K42" s="104" t="s">
        <v>42</v>
      </c>
      <c r="L42" s="105">
        <v>0</v>
      </c>
      <c r="M42" s="87">
        <v>0</v>
      </c>
      <c r="N42" s="87">
        <v>0</v>
      </c>
      <c r="O42" s="87">
        <f t="shared" si="9"/>
        <v>0</v>
      </c>
      <c r="P42" s="87">
        <f t="shared" si="10"/>
        <v>0</v>
      </c>
      <c r="Q42" s="88">
        <f t="shared" si="11"/>
        <v>0</v>
      </c>
      <c r="R42" s="94"/>
    </row>
    <row r="43" spans="1:18" s="75" customFormat="1" x14ac:dyDescent="0.3">
      <c r="A43" s="93">
        <f>IF(F43="","", COUNTA($F$17:F43))</f>
        <v>20</v>
      </c>
      <c r="B43" s="76"/>
      <c r="C43" s="76"/>
      <c r="D43" s="77"/>
      <c r="E43" s="107" t="s">
        <v>71</v>
      </c>
      <c r="F43" s="103">
        <v>6916</v>
      </c>
      <c r="G43" s="101">
        <v>0.1</v>
      </c>
      <c r="H43" s="98">
        <f t="shared" si="8"/>
        <v>7607.6</v>
      </c>
      <c r="I43" s="102" t="s">
        <v>107</v>
      </c>
      <c r="J43" s="104" t="s">
        <v>42</v>
      </c>
      <c r="K43" s="104" t="s">
        <v>42</v>
      </c>
      <c r="L43" s="105">
        <v>0</v>
      </c>
      <c r="M43" s="87">
        <v>0</v>
      </c>
      <c r="N43" s="87">
        <v>0</v>
      </c>
      <c r="O43" s="87">
        <f t="shared" si="9"/>
        <v>0</v>
      </c>
      <c r="P43" s="87">
        <f t="shared" si="10"/>
        <v>0</v>
      </c>
      <c r="Q43" s="88">
        <f t="shared" si="11"/>
        <v>0</v>
      </c>
      <c r="R43" s="94"/>
    </row>
    <row r="44" spans="1:18" s="75" customFormat="1" x14ac:dyDescent="0.3">
      <c r="A44" s="93">
        <f>IF(F44="","", COUNTA($F$17:F44))</f>
        <v>21</v>
      </c>
      <c r="B44" s="76"/>
      <c r="C44" s="76"/>
      <c r="D44" s="77"/>
      <c r="E44" s="107" t="s">
        <v>72</v>
      </c>
      <c r="F44" s="103">
        <v>3270</v>
      </c>
      <c r="G44" s="101">
        <v>0.1</v>
      </c>
      <c r="H44" s="98">
        <f t="shared" si="8"/>
        <v>3597</v>
      </c>
      <c r="I44" s="102" t="s">
        <v>107</v>
      </c>
      <c r="J44" s="104" t="s">
        <v>42</v>
      </c>
      <c r="K44" s="104" t="s">
        <v>42</v>
      </c>
      <c r="L44" s="105">
        <v>0</v>
      </c>
      <c r="M44" s="87">
        <v>0</v>
      </c>
      <c r="N44" s="87">
        <v>0</v>
      </c>
      <c r="O44" s="87">
        <f t="shared" si="9"/>
        <v>0</v>
      </c>
      <c r="P44" s="87">
        <f t="shared" si="10"/>
        <v>0</v>
      </c>
      <c r="Q44" s="88">
        <f t="shared" si="11"/>
        <v>0</v>
      </c>
      <c r="R44" s="94"/>
    </row>
    <row r="45" spans="1:18" s="75" customFormat="1" x14ac:dyDescent="0.3">
      <c r="A45" s="93">
        <f>IF(F45="","", COUNTA($F$17:F45))</f>
        <v>22</v>
      </c>
      <c r="B45" s="76"/>
      <c r="C45" s="76"/>
      <c r="D45" s="77"/>
      <c r="E45" s="107" t="s">
        <v>73</v>
      </c>
      <c r="F45" s="103">
        <v>1925</v>
      </c>
      <c r="G45" s="101">
        <v>0.1</v>
      </c>
      <c r="H45" s="98">
        <f t="shared" si="8"/>
        <v>2117.5</v>
      </c>
      <c r="I45" s="102" t="s">
        <v>107</v>
      </c>
      <c r="J45" s="104" t="s">
        <v>42</v>
      </c>
      <c r="K45" s="104" t="s">
        <v>42</v>
      </c>
      <c r="L45" s="105">
        <v>0</v>
      </c>
      <c r="M45" s="87">
        <v>0</v>
      </c>
      <c r="N45" s="87">
        <v>0</v>
      </c>
      <c r="O45" s="87">
        <f t="shared" si="9"/>
        <v>0</v>
      </c>
      <c r="P45" s="87">
        <f t="shared" si="10"/>
        <v>0</v>
      </c>
      <c r="Q45" s="88">
        <f t="shared" si="11"/>
        <v>0</v>
      </c>
      <c r="R45" s="94"/>
    </row>
    <row r="46" spans="1:18" s="75" customFormat="1" x14ac:dyDescent="0.3">
      <c r="A46" s="93">
        <f>IF(F46="","", COUNTA($F$17:F46))</f>
        <v>23</v>
      </c>
      <c r="B46" s="76"/>
      <c r="C46" s="76"/>
      <c r="D46" s="77"/>
      <c r="E46" s="107" t="s">
        <v>74</v>
      </c>
      <c r="F46" s="103">
        <v>1600</v>
      </c>
      <c r="G46" s="101">
        <v>0.1</v>
      </c>
      <c r="H46" s="98">
        <f t="shared" si="8"/>
        <v>1760</v>
      </c>
      <c r="I46" s="102" t="s">
        <v>107</v>
      </c>
      <c r="J46" s="104" t="s">
        <v>42</v>
      </c>
      <c r="K46" s="104" t="s">
        <v>42</v>
      </c>
      <c r="L46" s="105">
        <v>0</v>
      </c>
      <c r="M46" s="87">
        <v>0</v>
      </c>
      <c r="N46" s="87">
        <v>0</v>
      </c>
      <c r="O46" s="87">
        <f t="shared" si="9"/>
        <v>0</v>
      </c>
      <c r="P46" s="87">
        <f t="shared" si="10"/>
        <v>0</v>
      </c>
      <c r="Q46" s="88">
        <f t="shared" si="11"/>
        <v>0</v>
      </c>
      <c r="R46" s="94"/>
    </row>
    <row r="47" spans="1:18" s="75" customFormat="1" x14ac:dyDescent="0.3">
      <c r="A47" s="93">
        <f>IF(F47="","", COUNTA($F$17:F47))</f>
        <v>24</v>
      </c>
      <c r="B47" s="76"/>
      <c r="C47" s="76"/>
      <c r="D47" s="77"/>
      <c r="E47" s="107" t="s">
        <v>75</v>
      </c>
      <c r="F47" s="103">
        <v>1855</v>
      </c>
      <c r="G47" s="101">
        <v>0.1</v>
      </c>
      <c r="H47" s="98">
        <f t="shared" si="8"/>
        <v>2040.5</v>
      </c>
      <c r="I47" s="102" t="s">
        <v>107</v>
      </c>
      <c r="J47" s="104" t="s">
        <v>42</v>
      </c>
      <c r="K47" s="104" t="s">
        <v>42</v>
      </c>
      <c r="L47" s="105">
        <v>0</v>
      </c>
      <c r="M47" s="87">
        <v>0</v>
      </c>
      <c r="N47" s="87">
        <v>0</v>
      </c>
      <c r="O47" s="87">
        <f t="shared" si="9"/>
        <v>0</v>
      </c>
      <c r="P47" s="87">
        <f t="shared" si="10"/>
        <v>0</v>
      </c>
      <c r="Q47" s="88">
        <f t="shared" si="11"/>
        <v>0</v>
      </c>
      <c r="R47" s="94"/>
    </row>
    <row r="48" spans="1:18" s="75" customFormat="1" x14ac:dyDescent="0.3">
      <c r="A48" s="93">
        <f>IF(F48="","", COUNTA($F$17:F48))</f>
        <v>25</v>
      </c>
      <c r="B48" s="76"/>
      <c r="C48" s="76"/>
      <c r="D48" s="77"/>
      <c r="E48" s="107" t="s">
        <v>76</v>
      </c>
      <c r="F48" s="103">
        <v>1430</v>
      </c>
      <c r="G48" s="101">
        <v>0.1</v>
      </c>
      <c r="H48" s="98">
        <f t="shared" si="8"/>
        <v>1573</v>
      </c>
      <c r="I48" s="102" t="s">
        <v>107</v>
      </c>
      <c r="J48" s="104" t="s">
        <v>42</v>
      </c>
      <c r="K48" s="104" t="s">
        <v>42</v>
      </c>
      <c r="L48" s="105">
        <v>0</v>
      </c>
      <c r="M48" s="87">
        <v>0</v>
      </c>
      <c r="N48" s="87">
        <v>0</v>
      </c>
      <c r="O48" s="87">
        <f t="shared" si="9"/>
        <v>0</v>
      </c>
      <c r="P48" s="87">
        <f t="shared" si="10"/>
        <v>0</v>
      </c>
      <c r="Q48" s="88">
        <f t="shared" si="11"/>
        <v>0</v>
      </c>
      <c r="R48" s="94"/>
    </row>
    <row r="49" spans="1:18" s="75" customFormat="1" x14ac:dyDescent="0.3">
      <c r="A49" s="78"/>
      <c r="B49" s="76"/>
      <c r="C49" s="76"/>
      <c r="D49" s="77"/>
      <c r="E49" s="100" t="s">
        <v>77</v>
      </c>
      <c r="F49" s="89"/>
      <c r="G49" s="89"/>
      <c r="H49" s="99"/>
      <c r="I49" s="89"/>
      <c r="J49" s="89"/>
      <c r="K49" s="90"/>
      <c r="L49" s="89"/>
      <c r="M49" s="90"/>
      <c r="N49" s="90"/>
      <c r="O49" s="90"/>
      <c r="P49" s="90"/>
      <c r="Q49" s="91"/>
      <c r="R49" s="95"/>
    </row>
    <row r="50" spans="1:18" s="75" customFormat="1" x14ac:dyDescent="0.3">
      <c r="A50" s="93">
        <f>IF(F50="","", COUNTA($F$17:F50))</f>
        <v>26</v>
      </c>
      <c r="B50" s="76"/>
      <c r="C50" s="76"/>
      <c r="D50" s="77"/>
      <c r="E50" s="107" t="s">
        <v>78</v>
      </c>
      <c r="F50" s="103">
        <v>1080</v>
      </c>
      <c r="G50" s="101">
        <v>0.1</v>
      </c>
      <c r="H50" s="98">
        <f t="shared" ref="H50:H60" si="12">G50*F50+F50</f>
        <v>1188</v>
      </c>
      <c r="I50" s="102" t="s">
        <v>107</v>
      </c>
      <c r="J50" s="104" t="s">
        <v>42</v>
      </c>
      <c r="K50" s="104" t="s">
        <v>42</v>
      </c>
      <c r="L50" s="105">
        <v>0</v>
      </c>
      <c r="M50" s="87">
        <v>0</v>
      </c>
      <c r="N50" s="87">
        <v>0</v>
      </c>
      <c r="O50" s="87">
        <f t="shared" ref="O50:O60" si="13">H50*M50</f>
        <v>0</v>
      </c>
      <c r="P50" s="87">
        <f t="shared" ref="P50:P60" si="14">H50*N50</f>
        <v>0</v>
      </c>
      <c r="Q50" s="88">
        <f t="shared" ref="Q50:Q62" si="15">O50+P50</f>
        <v>0</v>
      </c>
      <c r="R50" s="94"/>
    </row>
    <row r="51" spans="1:18" s="75" customFormat="1" x14ac:dyDescent="0.3">
      <c r="A51" s="93">
        <f>IF(F51="","", COUNTA($F$17:F51))</f>
        <v>27</v>
      </c>
      <c r="B51" s="76"/>
      <c r="C51" s="76"/>
      <c r="D51" s="77"/>
      <c r="E51" s="107" t="s">
        <v>79</v>
      </c>
      <c r="F51" s="103">
        <v>5170</v>
      </c>
      <c r="G51" s="101">
        <v>0.1</v>
      </c>
      <c r="H51" s="98">
        <f t="shared" si="12"/>
        <v>5687</v>
      </c>
      <c r="I51" s="102" t="s">
        <v>107</v>
      </c>
      <c r="J51" s="104" t="s">
        <v>42</v>
      </c>
      <c r="K51" s="104" t="s">
        <v>42</v>
      </c>
      <c r="L51" s="105">
        <v>0</v>
      </c>
      <c r="M51" s="87">
        <v>0</v>
      </c>
      <c r="N51" s="87">
        <v>0</v>
      </c>
      <c r="O51" s="87">
        <f t="shared" si="13"/>
        <v>0</v>
      </c>
      <c r="P51" s="87">
        <f t="shared" si="14"/>
        <v>0</v>
      </c>
      <c r="Q51" s="88">
        <f t="shared" si="15"/>
        <v>0</v>
      </c>
      <c r="R51" s="94"/>
    </row>
    <row r="52" spans="1:18" s="75" customFormat="1" x14ac:dyDescent="0.3">
      <c r="A52" s="93">
        <f>IF(F52="","", COUNTA($F$17:F52))</f>
        <v>28</v>
      </c>
      <c r="B52" s="76"/>
      <c r="C52" s="76"/>
      <c r="D52" s="77"/>
      <c r="E52" s="107" t="s">
        <v>80</v>
      </c>
      <c r="F52" s="103">
        <v>884</v>
      </c>
      <c r="G52" s="101">
        <v>0.1</v>
      </c>
      <c r="H52" s="98">
        <f t="shared" si="12"/>
        <v>972.4</v>
      </c>
      <c r="I52" s="102" t="s">
        <v>107</v>
      </c>
      <c r="J52" s="104" t="s">
        <v>42</v>
      </c>
      <c r="K52" s="104" t="s">
        <v>42</v>
      </c>
      <c r="L52" s="105">
        <v>0</v>
      </c>
      <c r="M52" s="87">
        <v>0</v>
      </c>
      <c r="N52" s="87">
        <v>0</v>
      </c>
      <c r="O52" s="87">
        <f t="shared" si="13"/>
        <v>0</v>
      </c>
      <c r="P52" s="87">
        <f t="shared" si="14"/>
        <v>0</v>
      </c>
      <c r="Q52" s="88">
        <f t="shared" si="15"/>
        <v>0</v>
      </c>
      <c r="R52" s="94"/>
    </row>
    <row r="53" spans="1:18" s="75" customFormat="1" x14ac:dyDescent="0.3">
      <c r="A53" s="93">
        <f>IF(F53="","", COUNTA($F$17:F53))</f>
        <v>29</v>
      </c>
      <c r="B53" s="76"/>
      <c r="C53" s="76"/>
      <c r="D53" s="77"/>
      <c r="E53" s="107" t="s">
        <v>81</v>
      </c>
      <c r="F53" s="103">
        <v>350</v>
      </c>
      <c r="G53" s="101">
        <v>0.1</v>
      </c>
      <c r="H53" s="98">
        <f t="shared" si="12"/>
        <v>385</v>
      </c>
      <c r="I53" s="102" t="s">
        <v>107</v>
      </c>
      <c r="J53" s="104" t="s">
        <v>42</v>
      </c>
      <c r="K53" s="104" t="s">
        <v>42</v>
      </c>
      <c r="L53" s="105">
        <v>0</v>
      </c>
      <c r="M53" s="87">
        <v>0</v>
      </c>
      <c r="N53" s="87">
        <v>0</v>
      </c>
      <c r="O53" s="87">
        <f t="shared" si="13"/>
        <v>0</v>
      </c>
      <c r="P53" s="87">
        <f t="shared" si="14"/>
        <v>0</v>
      </c>
      <c r="Q53" s="88">
        <f t="shared" si="15"/>
        <v>0</v>
      </c>
      <c r="R53" s="94"/>
    </row>
    <row r="54" spans="1:18" s="75" customFormat="1" x14ac:dyDescent="0.3">
      <c r="A54" s="93">
        <f>IF(F54="","", COUNTA($F$17:F54))</f>
        <v>30</v>
      </c>
      <c r="B54" s="76"/>
      <c r="C54" s="76"/>
      <c r="D54" s="77"/>
      <c r="E54" s="107" t="s">
        <v>82</v>
      </c>
      <c r="F54" s="103">
        <v>5632</v>
      </c>
      <c r="G54" s="101">
        <v>0.1</v>
      </c>
      <c r="H54" s="98">
        <f t="shared" si="12"/>
        <v>6195.2</v>
      </c>
      <c r="I54" s="102" t="s">
        <v>107</v>
      </c>
      <c r="J54" s="104" t="s">
        <v>42</v>
      </c>
      <c r="K54" s="104" t="s">
        <v>42</v>
      </c>
      <c r="L54" s="105">
        <v>0</v>
      </c>
      <c r="M54" s="87">
        <v>0</v>
      </c>
      <c r="N54" s="87">
        <v>0</v>
      </c>
      <c r="O54" s="87">
        <f t="shared" si="13"/>
        <v>0</v>
      </c>
      <c r="P54" s="87">
        <f t="shared" si="14"/>
        <v>0</v>
      </c>
      <c r="Q54" s="88">
        <f t="shared" si="15"/>
        <v>0</v>
      </c>
      <c r="R54" s="94"/>
    </row>
    <row r="55" spans="1:18" s="75" customFormat="1" x14ac:dyDescent="0.3">
      <c r="A55" s="93">
        <f>IF(F55="","", COUNTA($F$17:F55))</f>
        <v>31</v>
      </c>
      <c r="B55" s="76"/>
      <c r="C55" s="76"/>
      <c r="D55" s="77"/>
      <c r="E55" s="107" t="s">
        <v>83</v>
      </c>
      <c r="F55" s="103">
        <v>1584</v>
      </c>
      <c r="G55" s="101">
        <v>0.1</v>
      </c>
      <c r="H55" s="98">
        <f t="shared" si="12"/>
        <v>1742.4</v>
      </c>
      <c r="I55" s="102" t="s">
        <v>107</v>
      </c>
      <c r="J55" s="104" t="s">
        <v>42</v>
      </c>
      <c r="K55" s="104" t="s">
        <v>42</v>
      </c>
      <c r="L55" s="105">
        <v>0</v>
      </c>
      <c r="M55" s="87">
        <v>0</v>
      </c>
      <c r="N55" s="87">
        <v>0</v>
      </c>
      <c r="O55" s="87">
        <f t="shared" si="13"/>
        <v>0</v>
      </c>
      <c r="P55" s="87">
        <f t="shared" si="14"/>
        <v>0</v>
      </c>
      <c r="Q55" s="88">
        <f t="shared" si="15"/>
        <v>0</v>
      </c>
      <c r="R55" s="94"/>
    </row>
    <row r="56" spans="1:18" s="75" customFormat="1" x14ac:dyDescent="0.3">
      <c r="A56" s="93">
        <f>IF(F56="","", COUNTA($F$17:F56))</f>
        <v>32</v>
      </c>
      <c r="B56" s="76"/>
      <c r="C56" s="76"/>
      <c r="D56" s="77"/>
      <c r="E56" s="107" t="s">
        <v>84</v>
      </c>
      <c r="F56" s="103">
        <v>2163</v>
      </c>
      <c r="G56" s="101">
        <v>0.1</v>
      </c>
      <c r="H56" s="98">
        <f t="shared" si="12"/>
        <v>2379.3000000000002</v>
      </c>
      <c r="I56" s="102" t="s">
        <v>107</v>
      </c>
      <c r="J56" s="104" t="s">
        <v>42</v>
      </c>
      <c r="K56" s="104" t="s">
        <v>42</v>
      </c>
      <c r="L56" s="105">
        <v>0</v>
      </c>
      <c r="M56" s="87">
        <v>0</v>
      </c>
      <c r="N56" s="87">
        <v>0</v>
      </c>
      <c r="O56" s="87">
        <f t="shared" si="13"/>
        <v>0</v>
      </c>
      <c r="P56" s="87">
        <f t="shared" si="14"/>
        <v>0</v>
      </c>
      <c r="Q56" s="88">
        <f t="shared" si="15"/>
        <v>0</v>
      </c>
      <c r="R56" s="94"/>
    </row>
    <row r="57" spans="1:18" s="75" customFormat="1" x14ac:dyDescent="0.3">
      <c r="A57" s="93">
        <f>IF(F57="","", COUNTA($F$17:F57))</f>
        <v>33</v>
      </c>
      <c r="B57" s="76"/>
      <c r="C57" s="76"/>
      <c r="D57" s="77"/>
      <c r="E57" s="107" t="s">
        <v>85</v>
      </c>
      <c r="F57" s="103">
        <v>2574</v>
      </c>
      <c r="G57" s="101">
        <v>0.1</v>
      </c>
      <c r="H57" s="98">
        <f t="shared" si="12"/>
        <v>2831.4</v>
      </c>
      <c r="I57" s="102" t="s">
        <v>107</v>
      </c>
      <c r="J57" s="104" t="s">
        <v>42</v>
      </c>
      <c r="K57" s="104" t="s">
        <v>42</v>
      </c>
      <c r="L57" s="105">
        <v>0</v>
      </c>
      <c r="M57" s="87">
        <v>0</v>
      </c>
      <c r="N57" s="87">
        <v>0</v>
      </c>
      <c r="O57" s="87">
        <f t="shared" si="13"/>
        <v>0</v>
      </c>
      <c r="P57" s="87">
        <f t="shared" si="14"/>
        <v>0</v>
      </c>
      <c r="Q57" s="88">
        <f t="shared" si="15"/>
        <v>0</v>
      </c>
      <c r="R57" s="94"/>
    </row>
    <row r="58" spans="1:18" s="75" customFormat="1" x14ac:dyDescent="0.3">
      <c r="A58" s="93">
        <f>IF(F58="","", COUNTA($F$17:F58))</f>
        <v>34</v>
      </c>
      <c r="B58" s="76"/>
      <c r="C58" s="76"/>
      <c r="D58" s="77"/>
      <c r="E58" s="107" t="s">
        <v>86</v>
      </c>
      <c r="F58" s="103">
        <v>4192</v>
      </c>
      <c r="G58" s="101">
        <v>0.1</v>
      </c>
      <c r="H58" s="98">
        <f t="shared" si="12"/>
        <v>4611.2</v>
      </c>
      <c r="I58" s="102" t="s">
        <v>107</v>
      </c>
      <c r="J58" s="104" t="s">
        <v>42</v>
      </c>
      <c r="K58" s="104" t="s">
        <v>42</v>
      </c>
      <c r="L58" s="105">
        <v>0</v>
      </c>
      <c r="M58" s="87">
        <v>0</v>
      </c>
      <c r="N58" s="87">
        <v>0</v>
      </c>
      <c r="O58" s="87">
        <f t="shared" si="13"/>
        <v>0</v>
      </c>
      <c r="P58" s="87">
        <f t="shared" si="14"/>
        <v>0</v>
      </c>
      <c r="Q58" s="88">
        <f t="shared" si="15"/>
        <v>0</v>
      </c>
      <c r="R58" s="94"/>
    </row>
    <row r="59" spans="1:18" s="75" customFormat="1" x14ac:dyDescent="0.3">
      <c r="A59" s="93">
        <f>IF(F59="","", COUNTA($F$17:F59))</f>
        <v>35</v>
      </c>
      <c r="B59" s="76"/>
      <c r="C59" s="76"/>
      <c r="D59" s="77"/>
      <c r="E59" s="107" t="s">
        <v>87</v>
      </c>
      <c r="F59" s="103">
        <v>4380</v>
      </c>
      <c r="G59" s="101">
        <v>0.1</v>
      </c>
      <c r="H59" s="98">
        <f t="shared" si="12"/>
        <v>4818</v>
      </c>
      <c r="I59" s="102" t="s">
        <v>107</v>
      </c>
      <c r="J59" s="104" t="s">
        <v>42</v>
      </c>
      <c r="K59" s="104" t="s">
        <v>42</v>
      </c>
      <c r="L59" s="105">
        <v>0</v>
      </c>
      <c r="M59" s="87">
        <v>0</v>
      </c>
      <c r="N59" s="87">
        <v>0</v>
      </c>
      <c r="O59" s="87">
        <f t="shared" si="13"/>
        <v>0</v>
      </c>
      <c r="P59" s="87">
        <f t="shared" si="14"/>
        <v>0</v>
      </c>
      <c r="Q59" s="88">
        <f t="shared" si="15"/>
        <v>0</v>
      </c>
      <c r="R59" s="94"/>
    </row>
    <row r="60" spans="1:18" s="75" customFormat="1" x14ac:dyDescent="0.3">
      <c r="A60" s="93">
        <f>IF(F60="","", COUNTA($F$17:F60))</f>
        <v>36</v>
      </c>
      <c r="B60" s="76"/>
      <c r="C60" s="76"/>
      <c r="D60" s="77"/>
      <c r="E60" s="107" t="s">
        <v>88</v>
      </c>
      <c r="F60" s="103">
        <v>16192</v>
      </c>
      <c r="G60" s="101">
        <v>0.1</v>
      </c>
      <c r="H60" s="98">
        <f t="shared" si="12"/>
        <v>17811.2</v>
      </c>
      <c r="I60" s="102" t="s">
        <v>107</v>
      </c>
      <c r="J60" s="104" t="s">
        <v>42</v>
      </c>
      <c r="K60" s="104" t="s">
        <v>42</v>
      </c>
      <c r="L60" s="105">
        <v>0</v>
      </c>
      <c r="M60" s="87">
        <v>0</v>
      </c>
      <c r="N60" s="87">
        <v>0</v>
      </c>
      <c r="O60" s="87">
        <f t="shared" si="13"/>
        <v>0</v>
      </c>
      <c r="P60" s="87">
        <f t="shared" si="14"/>
        <v>0</v>
      </c>
      <c r="Q60" s="88">
        <f t="shared" si="15"/>
        <v>0</v>
      </c>
      <c r="R60" s="94"/>
    </row>
    <row r="61" spans="1:18" s="75" customFormat="1" x14ac:dyDescent="0.3">
      <c r="A61" s="93">
        <f>IF(F61="","", COUNTA($F$17:F61))</f>
        <v>37</v>
      </c>
      <c r="B61" s="76"/>
      <c r="C61" s="76"/>
      <c r="D61" s="77"/>
      <c r="E61" s="107" t="s">
        <v>89</v>
      </c>
      <c r="F61" s="103">
        <v>1540</v>
      </c>
      <c r="G61" s="101">
        <v>0.1</v>
      </c>
      <c r="H61" s="98">
        <f>G61*F61+F61</f>
        <v>1694</v>
      </c>
      <c r="I61" s="102" t="s">
        <v>107</v>
      </c>
      <c r="J61" s="104" t="s">
        <v>42</v>
      </c>
      <c r="K61" s="104" t="s">
        <v>42</v>
      </c>
      <c r="L61" s="105">
        <v>0</v>
      </c>
      <c r="M61" s="87">
        <v>0</v>
      </c>
      <c r="N61" s="87">
        <v>0</v>
      </c>
      <c r="O61" s="87">
        <f>H61*M61</f>
        <v>0</v>
      </c>
      <c r="P61" s="87">
        <f>H61*N61</f>
        <v>0</v>
      </c>
      <c r="Q61" s="88">
        <f t="shared" si="15"/>
        <v>0</v>
      </c>
      <c r="R61" s="94"/>
    </row>
    <row r="62" spans="1:18" s="75" customFormat="1" x14ac:dyDescent="0.3">
      <c r="A62" s="93">
        <f>IF(F62="","", COUNTA($F$17:F62))</f>
        <v>38</v>
      </c>
      <c r="B62" s="76"/>
      <c r="C62" s="76"/>
      <c r="D62" s="77"/>
      <c r="E62" s="107" t="s">
        <v>90</v>
      </c>
      <c r="F62" s="103">
        <v>1880</v>
      </c>
      <c r="G62" s="101">
        <v>0.1</v>
      </c>
      <c r="H62" s="98">
        <f>G62*F62+F62</f>
        <v>2068</v>
      </c>
      <c r="I62" s="102" t="s">
        <v>107</v>
      </c>
      <c r="J62" s="104" t="s">
        <v>42</v>
      </c>
      <c r="K62" s="104" t="s">
        <v>42</v>
      </c>
      <c r="L62" s="105">
        <v>0</v>
      </c>
      <c r="M62" s="87">
        <v>0</v>
      </c>
      <c r="N62" s="87">
        <v>0</v>
      </c>
      <c r="O62" s="87">
        <f>H62*M62</f>
        <v>0</v>
      </c>
      <c r="P62" s="87">
        <f>H62*N62</f>
        <v>0</v>
      </c>
      <c r="Q62" s="88">
        <f t="shared" si="15"/>
        <v>0</v>
      </c>
      <c r="R62" s="94"/>
    </row>
    <row r="63" spans="1:18" s="75" customFormat="1" x14ac:dyDescent="0.3">
      <c r="A63" s="78"/>
      <c r="B63" s="76"/>
      <c r="C63" s="76"/>
      <c r="D63" s="77"/>
      <c r="E63" s="100" t="s">
        <v>91</v>
      </c>
      <c r="F63" s="89"/>
      <c r="G63" s="89"/>
      <c r="H63" s="99"/>
      <c r="I63" s="89"/>
      <c r="J63" s="89"/>
      <c r="K63" s="90"/>
      <c r="L63" s="89"/>
      <c r="M63" s="90"/>
      <c r="N63" s="90"/>
      <c r="O63" s="90"/>
      <c r="P63" s="90"/>
      <c r="Q63" s="91"/>
      <c r="R63" s="95"/>
    </row>
    <row r="64" spans="1:18" s="75" customFormat="1" x14ac:dyDescent="0.3">
      <c r="A64" s="93">
        <f>IF(F64="","", COUNTA($F$17:F64))</f>
        <v>39</v>
      </c>
      <c r="B64" s="76"/>
      <c r="C64" s="76"/>
      <c r="D64" s="77"/>
      <c r="E64" s="107" t="s">
        <v>92</v>
      </c>
      <c r="F64" s="103">
        <v>5</v>
      </c>
      <c r="G64" s="101">
        <v>0</v>
      </c>
      <c r="H64" s="98">
        <f t="shared" ref="H64:H67" si="16">F64+G64*F64</f>
        <v>5</v>
      </c>
      <c r="I64" s="97" t="s">
        <v>56</v>
      </c>
      <c r="J64" s="104" t="s">
        <v>42</v>
      </c>
      <c r="K64" s="104" t="s">
        <v>42</v>
      </c>
      <c r="L64" s="105">
        <v>0</v>
      </c>
      <c r="M64" s="87">
        <v>0</v>
      </c>
      <c r="N64" s="87">
        <v>0</v>
      </c>
      <c r="O64" s="87">
        <f t="shared" ref="O64:O67" si="17">H64*M64</f>
        <v>0</v>
      </c>
      <c r="P64" s="87">
        <f t="shared" ref="P64:P67" si="18">H64*N64</f>
        <v>0</v>
      </c>
      <c r="Q64" s="88">
        <f t="shared" ref="Q64:Q67" si="19">O64+P64</f>
        <v>0</v>
      </c>
      <c r="R64" s="94"/>
    </row>
    <row r="65" spans="1:18" s="75" customFormat="1" x14ac:dyDescent="0.3">
      <c r="A65" s="93">
        <f>IF(F65="","", COUNTA($F$17:F65))</f>
        <v>40</v>
      </c>
      <c r="B65" s="76"/>
      <c r="C65" s="76"/>
      <c r="D65" s="77"/>
      <c r="E65" s="107" t="s">
        <v>93</v>
      </c>
      <c r="F65" s="103">
        <v>3</v>
      </c>
      <c r="G65" s="101">
        <v>0</v>
      </c>
      <c r="H65" s="98">
        <f t="shared" si="16"/>
        <v>3</v>
      </c>
      <c r="I65" s="97" t="s">
        <v>56</v>
      </c>
      <c r="J65" s="104" t="s">
        <v>42</v>
      </c>
      <c r="K65" s="104" t="s">
        <v>42</v>
      </c>
      <c r="L65" s="105">
        <v>0</v>
      </c>
      <c r="M65" s="87">
        <v>0</v>
      </c>
      <c r="N65" s="87">
        <v>0</v>
      </c>
      <c r="O65" s="87">
        <f t="shared" si="17"/>
        <v>0</v>
      </c>
      <c r="P65" s="87">
        <f t="shared" si="18"/>
        <v>0</v>
      </c>
      <c r="Q65" s="88">
        <f t="shared" si="19"/>
        <v>0</v>
      </c>
      <c r="R65" s="94"/>
    </row>
    <row r="66" spans="1:18" s="75" customFormat="1" x14ac:dyDescent="0.3">
      <c r="A66" s="93">
        <f>IF(F66="","", COUNTA($F$17:F66))</f>
        <v>41</v>
      </c>
      <c r="B66" s="76"/>
      <c r="C66" s="76"/>
      <c r="D66" s="77"/>
      <c r="E66" s="107" t="s">
        <v>94</v>
      </c>
      <c r="F66" s="103">
        <v>2</v>
      </c>
      <c r="G66" s="101">
        <v>0</v>
      </c>
      <c r="H66" s="98">
        <f t="shared" si="16"/>
        <v>2</v>
      </c>
      <c r="I66" s="97" t="s">
        <v>56</v>
      </c>
      <c r="J66" s="104" t="s">
        <v>42</v>
      </c>
      <c r="K66" s="104" t="s">
        <v>42</v>
      </c>
      <c r="L66" s="105">
        <v>0</v>
      </c>
      <c r="M66" s="87">
        <v>0</v>
      </c>
      <c r="N66" s="87">
        <v>0</v>
      </c>
      <c r="O66" s="87">
        <f t="shared" si="17"/>
        <v>0</v>
      </c>
      <c r="P66" s="87">
        <f t="shared" si="18"/>
        <v>0</v>
      </c>
      <c r="Q66" s="88">
        <f t="shared" si="19"/>
        <v>0</v>
      </c>
      <c r="R66" s="94"/>
    </row>
    <row r="67" spans="1:18" s="75" customFormat="1" x14ac:dyDescent="0.3">
      <c r="A67" s="93">
        <f>IF(F67="","", COUNTA($F$17:F67))</f>
        <v>42</v>
      </c>
      <c r="B67" s="76"/>
      <c r="C67" s="76"/>
      <c r="D67" s="77"/>
      <c r="E67" s="107" t="s">
        <v>95</v>
      </c>
      <c r="F67" s="103">
        <v>7</v>
      </c>
      <c r="G67" s="101">
        <v>0</v>
      </c>
      <c r="H67" s="98">
        <f t="shared" si="16"/>
        <v>7</v>
      </c>
      <c r="I67" s="97" t="s">
        <v>56</v>
      </c>
      <c r="J67" s="104" t="s">
        <v>42</v>
      </c>
      <c r="K67" s="104" t="s">
        <v>42</v>
      </c>
      <c r="L67" s="105">
        <v>0</v>
      </c>
      <c r="M67" s="87">
        <v>0</v>
      </c>
      <c r="N67" s="87">
        <v>0</v>
      </c>
      <c r="O67" s="87">
        <f t="shared" si="17"/>
        <v>0</v>
      </c>
      <c r="P67" s="87">
        <f t="shared" si="18"/>
        <v>0</v>
      </c>
      <c r="Q67" s="88">
        <f t="shared" si="19"/>
        <v>0</v>
      </c>
      <c r="R67" s="94"/>
    </row>
    <row r="68" spans="1:18" s="75" customFormat="1" x14ac:dyDescent="0.3">
      <c r="A68" s="78"/>
      <c r="B68" s="76"/>
      <c r="C68" s="76"/>
      <c r="D68" s="77"/>
      <c r="E68" s="100" t="s">
        <v>96</v>
      </c>
      <c r="F68" s="89"/>
      <c r="G68" s="89"/>
      <c r="H68" s="99"/>
      <c r="I68" s="89"/>
      <c r="J68" s="89"/>
      <c r="K68" s="90"/>
      <c r="L68" s="89"/>
      <c r="M68" s="90"/>
      <c r="N68" s="90"/>
      <c r="O68" s="90"/>
      <c r="P68" s="90"/>
      <c r="Q68" s="91"/>
      <c r="R68" s="95"/>
    </row>
    <row r="69" spans="1:18" s="75" customFormat="1" x14ac:dyDescent="0.3">
      <c r="A69" s="93">
        <f>IF(F69="","", COUNTA($F$17:F69))</f>
        <v>43</v>
      </c>
      <c r="B69" s="76"/>
      <c r="C69" s="76"/>
      <c r="D69" s="77"/>
      <c r="E69" s="107" t="s">
        <v>97</v>
      </c>
      <c r="F69" s="103">
        <v>68</v>
      </c>
      <c r="G69" s="101">
        <v>0</v>
      </c>
      <c r="H69" s="98">
        <f>F69+G69*F69</f>
        <v>68</v>
      </c>
      <c r="I69" s="97" t="s">
        <v>56</v>
      </c>
      <c r="J69" s="104" t="s">
        <v>42</v>
      </c>
      <c r="K69" s="104" t="s">
        <v>42</v>
      </c>
      <c r="L69" s="105">
        <v>0</v>
      </c>
      <c r="M69" s="87">
        <v>0</v>
      </c>
      <c r="N69" s="87">
        <v>0</v>
      </c>
      <c r="O69" s="87">
        <f>H69*M69</f>
        <v>0</v>
      </c>
      <c r="P69" s="87">
        <f>H69*N69</f>
        <v>0</v>
      </c>
      <c r="Q69" s="88">
        <f>O69+P69</f>
        <v>0</v>
      </c>
      <c r="R69" s="94"/>
    </row>
    <row r="70" spans="1:18" s="75" customFormat="1" x14ac:dyDescent="0.3">
      <c r="A70" s="78"/>
      <c r="B70" s="76"/>
      <c r="C70" s="76"/>
      <c r="D70" s="77"/>
      <c r="E70" s="100" t="s">
        <v>98</v>
      </c>
      <c r="F70" s="89"/>
      <c r="G70" s="89"/>
      <c r="H70" s="99"/>
      <c r="I70" s="89"/>
      <c r="J70" s="89"/>
      <c r="K70" s="90"/>
      <c r="L70" s="89"/>
      <c r="M70" s="90"/>
      <c r="N70" s="90"/>
      <c r="O70" s="90"/>
      <c r="P70" s="90"/>
      <c r="Q70" s="91"/>
      <c r="R70" s="95"/>
    </row>
    <row r="71" spans="1:18" s="75" customFormat="1" x14ac:dyDescent="0.3">
      <c r="A71" s="93">
        <f>IF(F71="","", COUNTA($F$17:F71))</f>
        <v>44</v>
      </c>
      <c r="B71" s="76"/>
      <c r="C71" s="76"/>
      <c r="D71" s="77"/>
      <c r="E71" s="107" t="s">
        <v>99</v>
      </c>
      <c r="F71" s="103">
        <v>2378</v>
      </c>
      <c r="G71" s="101">
        <v>0.1</v>
      </c>
      <c r="H71" s="98">
        <f>F71+F71*G71</f>
        <v>2615.8000000000002</v>
      </c>
      <c r="I71" s="102" t="s">
        <v>57</v>
      </c>
      <c r="J71" s="104" t="s">
        <v>42</v>
      </c>
      <c r="K71" s="104" t="s">
        <v>42</v>
      </c>
      <c r="L71" s="105">
        <v>0</v>
      </c>
      <c r="M71" s="87">
        <v>0</v>
      </c>
      <c r="N71" s="87">
        <v>0</v>
      </c>
      <c r="O71" s="87">
        <f>H71*M71</f>
        <v>0</v>
      </c>
      <c r="P71" s="87">
        <f>H71*N71</f>
        <v>0</v>
      </c>
      <c r="Q71" s="88">
        <f>O71+P71</f>
        <v>0</v>
      </c>
      <c r="R71" s="94"/>
    </row>
    <row r="72" spans="1:18" s="75" customFormat="1" x14ac:dyDescent="0.3">
      <c r="A72" s="78"/>
      <c r="B72" s="76"/>
      <c r="C72" s="76"/>
      <c r="D72" s="77"/>
      <c r="E72" s="100" t="s">
        <v>100</v>
      </c>
      <c r="F72" s="89"/>
      <c r="G72" s="89"/>
      <c r="H72" s="99"/>
      <c r="I72" s="89"/>
      <c r="J72" s="89"/>
      <c r="K72" s="90"/>
      <c r="L72" s="89"/>
      <c r="M72" s="90"/>
      <c r="N72" s="90"/>
      <c r="O72" s="90"/>
      <c r="P72" s="90"/>
      <c r="Q72" s="91"/>
      <c r="R72" s="95"/>
    </row>
    <row r="73" spans="1:18" s="75" customFormat="1" x14ac:dyDescent="0.3">
      <c r="A73" s="93">
        <f>IF(F73="","", COUNTA($F$17:F73))</f>
        <v>45</v>
      </c>
      <c r="B73" s="76"/>
      <c r="C73" s="76"/>
      <c r="D73" s="77"/>
      <c r="E73" s="107" t="s">
        <v>101</v>
      </c>
      <c r="F73" s="103">
        <v>210</v>
      </c>
      <c r="G73" s="101">
        <v>0.1</v>
      </c>
      <c r="H73" s="98">
        <f t="shared" ref="H73:H75" si="20">G73*F73+F73</f>
        <v>231</v>
      </c>
      <c r="I73" s="102" t="s">
        <v>106</v>
      </c>
      <c r="J73" s="104" t="s">
        <v>42</v>
      </c>
      <c r="K73" s="104" t="s">
        <v>42</v>
      </c>
      <c r="L73" s="105">
        <v>0</v>
      </c>
      <c r="M73" s="87">
        <v>0</v>
      </c>
      <c r="N73" s="87">
        <v>0</v>
      </c>
      <c r="O73" s="87">
        <f t="shared" ref="O73:O75" si="21">H73*M73</f>
        <v>0</v>
      </c>
      <c r="P73" s="87">
        <f t="shared" ref="P73:P75" si="22">H73*N73</f>
        <v>0</v>
      </c>
      <c r="Q73" s="88">
        <f t="shared" ref="Q73:Q75" si="23">O73+P73</f>
        <v>0</v>
      </c>
      <c r="R73" s="94"/>
    </row>
    <row r="74" spans="1:18" s="75" customFormat="1" x14ac:dyDescent="0.3">
      <c r="A74" s="93">
        <f>IF(F74="","", COUNTA($F$17:F74))</f>
        <v>46</v>
      </c>
      <c r="B74" s="76"/>
      <c r="C74" s="76"/>
      <c r="D74" s="77"/>
      <c r="E74" s="107" t="s">
        <v>102</v>
      </c>
      <c r="F74" s="103">
        <v>144</v>
      </c>
      <c r="G74" s="101">
        <v>0.1</v>
      </c>
      <c r="H74" s="98">
        <f t="shared" si="20"/>
        <v>158.4</v>
      </c>
      <c r="I74" s="102" t="s">
        <v>106</v>
      </c>
      <c r="J74" s="104" t="s">
        <v>42</v>
      </c>
      <c r="K74" s="104" t="s">
        <v>42</v>
      </c>
      <c r="L74" s="105">
        <v>0</v>
      </c>
      <c r="M74" s="87">
        <v>0</v>
      </c>
      <c r="N74" s="87">
        <v>0</v>
      </c>
      <c r="O74" s="87">
        <f t="shared" si="21"/>
        <v>0</v>
      </c>
      <c r="P74" s="87">
        <f t="shared" si="22"/>
        <v>0</v>
      </c>
      <c r="Q74" s="88">
        <f t="shared" si="23"/>
        <v>0</v>
      </c>
      <c r="R74" s="94"/>
    </row>
    <row r="75" spans="1:18" s="75" customFormat="1" x14ac:dyDescent="0.3">
      <c r="A75" s="93">
        <f>IF(F75="","", COUNTA($F$17:F75))</f>
        <v>47</v>
      </c>
      <c r="B75" s="76"/>
      <c r="C75" s="76"/>
      <c r="D75" s="77"/>
      <c r="E75" s="107" t="s">
        <v>103</v>
      </c>
      <c r="F75" s="103">
        <v>54</v>
      </c>
      <c r="G75" s="101">
        <v>0.1</v>
      </c>
      <c r="H75" s="98">
        <f t="shared" si="20"/>
        <v>59.4</v>
      </c>
      <c r="I75" s="102" t="s">
        <v>106</v>
      </c>
      <c r="J75" s="104" t="s">
        <v>42</v>
      </c>
      <c r="K75" s="104" t="s">
        <v>42</v>
      </c>
      <c r="L75" s="105">
        <v>0</v>
      </c>
      <c r="M75" s="87">
        <v>0</v>
      </c>
      <c r="N75" s="87">
        <v>0</v>
      </c>
      <c r="O75" s="87">
        <f t="shared" si="21"/>
        <v>0</v>
      </c>
      <c r="P75" s="87">
        <f t="shared" si="22"/>
        <v>0</v>
      </c>
      <c r="Q75" s="88">
        <f t="shared" si="23"/>
        <v>0</v>
      </c>
      <c r="R75" s="94"/>
    </row>
    <row r="76" spans="1:18" s="75" customFormat="1" x14ac:dyDescent="0.3">
      <c r="A76" s="78"/>
      <c r="B76" s="76"/>
      <c r="C76" s="76"/>
      <c r="D76" s="77"/>
      <c r="E76" s="100" t="s">
        <v>104</v>
      </c>
      <c r="F76" s="89"/>
      <c r="G76" s="89"/>
      <c r="H76" s="99"/>
      <c r="I76" s="89"/>
      <c r="J76" s="89"/>
      <c r="K76" s="90"/>
      <c r="L76" s="89"/>
      <c r="M76" s="90"/>
      <c r="N76" s="90"/>
      <c r="O76" s="90"/>
      <c r="P76" s="90"/>
      <c r="Q76" s="91"/>
      <c r="R76" s="95"/>
    </row>
    <row r="77" spans="1:18" s="75" customFormat="1" x14ac:dyDescent="0.3">
      <c r="A77" s="93">
        <f>IF(F77="","", COUNTA($F$17:F77))</f>
        <v>48</v>
      </c>
      <c r="B77" s="76"/>
      <c r="C77" s="76"/>
      <c r="D77" s="77"/>
      <c r="E77" s="107" t="s">
        <v>105</v>
      </c>
      <c r="F77" s="103">
        <v>1</v>
      </c>
      <c r="G77" s="101">
        <v>0</v>
      </c>
      <c r="H77" s="98">
        <v>1</v>
      </c>
      <c r="I77" s="102" t="s">
        <v>38</v>
      </c>
      <c r="J77" s="104" t="s">
        <v>42</v>
      </c>
      <c r="K77" s="104" t="s">
        <v>42</v>
      </c>
      <c r="L77" s="105">
        <v>0</v>
      </c>
      <c r="M77" s="87">
        <v>0</v>
      </c>
      <c r="N77" s="87">
        <v>0</v>
      </c>
      <c r="O77" s="87">
        <f>H77*M77</f>
        <v>0</v>
      </c>
      <c r="P77" s="87">
        <f>H77*N77</f>
        <v>0</v>
      </c>
      <c r="Q77" s="88">
        <f t="shared" ref="Q77" si="24">O77+P77</f>
        <v>0</v>
      </c>
      <c r="R77" s="94"/>
    </row>
    <row r="78" spans="1:18" x14ac:dyDescent="0.3">
      <c r="A78" s="63" t="str">
        <f>IF(F78="","", COUNTA($F$17:F78))</f>
        <v/>
      </c>
      <c r="B78" s="27"/>
      <c r="C78" s="27"/>
      <c r="D78" s="30"/>
      <c r="E78" s="28"/>
      <c r="F78" s="10"/>
      <c r="G78" s="10"/>
      <c r="H78" s="11"/>
      <c r="I78" s="10"/>
      <c r="J78" s="10"/>
      <c r="K78" s="87"/>
      <c r="L78" s="10"/>
      <c r="M78" s="12"/>
      <c r="N78" s="12"/>
      <c r="O78" s="12"/>
      <c r="P78" s="12"/>
      <c r="Q78" s="13"/>
      <c r="R78" s="68"/>
    </row>
    <row r="79" spans="1:18" ht="17.399999999999999" x14ac:dyDescent="0.3">
      <c r="A79" s="63" t="str">
        <f>IF(F79="","", COUNTA($F$17:F79))</f>
        <v/>
      </c>
      <c r="B79" s="14"/>
      <c r="C79" s="14"/>
      <c r="D79" s="15"/>
      <c r="E79" s="113" t="s">
        <v>18</v>
      </c>
      <c r="F79" s="16"/>
      <c r="G79" s="16"/>
      <c r="H79" s="17"/>
      <c r="I79" s="16"/>
      <c r="J79" s="16"/>
      <c r="K79" s="113">
        <f>SUM(K31:K78)</f>
        <v>0</v>
      </c>
      <c r="L79" s="16"/>
      <c r="M79" s="73"/>
      <c r="N79" s="73"/>
      <c r="O79" s="114">
        <f>SUM(O29:O78)</f>
        <v>0</v>
      </c>
      <c r="P79" s="114">
        <f>SUM(P29:P78)</f>
        <v>0</v>
      </c>
      <c r="Q79" s="74"/>
      <c r="R79" s="114">
        <f>SUM(Q29:Q78)</f>
        <v>0</v>
      </c>
    </row>
    <row r="80" spans="1:18" x14ac:dyDescent="0.3">
      <c r="A80" s="63" t="str">
        <f>IF(F80="","", COUNTA($F$17:F80))</f>
        <v/>
      </c>
      <c r="B80" s="20"/>
      <c r="C80" s="20"/>
      <c r="D80" s="21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3"/>
    </row>
    <row r="81" spans="1:18" x14ac:dyDescent="0.3">
      <c r="A81" s="66"/>
      <c r="B81" s="20"/>
      <c r="C81" s="20"/>
      <c r="D81" s="21"/>
      <c r="E81" s="22"/>
      <c r="F81" s="23"/>
      <c r="G81" s="23"/>
      <c r="H81" s="24"/>
      <c r="I81" s="23"/>
      <c r="J81" s="23"/>
      <c r="K81" s="90"/>
      <c r="L81" s="23"/>
      <c r="M81" s="25"/>
      <c r="N81" s="25"/>
      <c r="O81" s="25"/>
      <c r="P81" s="25"/>
      <c r="Q81" s="26"/>
      <c r="R81" s="67"/>
    </row>
    <row r="82" spans="1:18" x14ac:dyDescent="0.3">
      <c r="A82" s="60"/>
      <c r="B82" s="40"/>
      <c r="C82" s="40"/>
      <c r="D82" s="39"/>
      <c r="E82" s="41"/>
      <c r="F82" s="42"/>
      <c r="G82" s="42"/>
      <c r="H82" s="42"/>
      <c r="I82" s="42"/>
      <c r="J82" s="42"/>
      <c r="K82" s="96"/>
      <c r="L82" s="42"/>
      <c r="M82" s="43"/>
      <c r="N82" s="133"/>
      <c r="O82" s="133"/>
      <c r="P82" s="133"/>
      <c r="Q82" s="133"/>
      <c r="R82" s="134"/>
    </row>
    <row r="83" spans="1:18" x14ac:dyDescent="0.3">
      <c r="A83" s="135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7"/>
    </row>
    <row r="84" spans="1:18" ht="14.4" x14ac:dyDescent="0.3">
      <c r="A84" s="123" t="s">
        <v>19</v>
      </c>
      <c r="B84" s="123"/>
      <c r="C84" s="123"/>
      <c r="D84" s="123"/>
      <c r="E84" s="123"/>
      <c r="F84" s="123"/>
      <c r="G84" s="123"/>
      <c r="H84" s="123"/>
      <c r="I84" s="123"/>
      <c r="J84" s="115"/>
      <c r="K84" s="116"/>
      <c r="L84" s="115"/>
      <c r="M84" s="116"/>
      <c r="N84" s="116"/>
      <c r="O84" s="116"/>
      <c r="P84" s="116"/>
      <c r="Q84" s="116">
        <f>SUM(Q16:Q83)</f>
        <v>0</v>
      </c>
      <c r="R84" s="116">
        <f>SUM(R16:R83)</f>
        <v>0</v>
      </c>
    </row>
    <row r="85" spans="1:18" ht="14.4" x14ac:dyDescent="0.3">
      <c r="A85" s="123" t="s">
        <v>20</v>
      </c>
      <c r="B85" s="123"/>
      <c r="C85" s="123"/>
      <c r="D85" s="123"/>
      <c r="E85" s="123"/>
      <c r="F85" s="123"/>
      <c r="G85" s="123"/>
      <c r="H85" s="123"/>
      <c r="I85" s="123"/>
      <c r="J85" s="115"/>
      <c r="K85" s="116"/>
      <c r="L85" s="115"/>
      <c r="M85" s="117">
        <v>0.25</v>
      </c>
      <c r="N85" s="116"/>
      <c r="O85" s="116"/>
      <c r="P85" s="116"/>
      <c r="Q85" s="116">
        <f>M85*Q84</f>
        <v>0</v>
      </c>
      <c r="R85" s="116">
        <f>M85*R84</f>
        <v>0</v>
      </c>
    </row>
    <row r="86" spans="1:18" ht="14.4" x14ac:dyDescent="0.3">
      <c r="A86" s="123" t="s">
        <v>21</v>
      </c>
      <c r="B86" s="123"/>
      <c r="C86" s="123"/>
      <c r="D86" s="123"/>
      <c r="E86" s="123"/>
      <c r="F86" s="123"/>
      <c r="G86" s="123"/>
      <c r="H86" s="123"/>
      <c r="I86" s="123"/>
      <c r="J86" s="115"/>
      <c r="K86" s="116"/>
      <c r="L86" s="115"/>
      <c r="M86" s="116"/>
      <c r="N86" s="116"/>
      <c r="O86" s="116"/>
      <c r="P86" s="116"/>
      <c r="Q86" s="116">
        <f>SUM(Q84:Q85)</f>
        <v>0</v>
      </c>
      <c r="R86" s="116">
        <f>SUM(R84:R85)</f>
        <v>0</v>
      </c>
    </row>
    <row r="87" spans="1:18" ht="14.4" x14ac:dyDescent="0.3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</row>
    <row r="88" spans="1:18" ht="14.4" customHeight="1" x14ac:dyDescent="0.3">
      <c r="A88" s="124" t="s">
        <v>22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6"/>
    </row>
    <row r="89" spans="1:18" ht="14.4" customHeight="1" thickBot="1" x14ac:dyDescent="0.35">
      <c r="A89" s="12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9"/>
    </row>
  </sheetData>
  <mergeCells count="18">
    <mergeCell ref="A2:R2"/>
    <mergeCell ref="E12:R13"/>
    <mergeCell ref="N14:R14"/>
    <mergeCell ref="A83:R83"/>
    <mergeCell ref="G5:H5"/>
    <mergeCell ref="I5:R5"/>
    <mergeCell ref="G7:H7"/>
    <mergeCell ref="I7:R7"/>
    <mergeCell ref="G8:H8"/>
    <mergeCell ref="I8:R8"/>
    <mergeCell ref="A11:R11"/>
    <mergeCell ref="N82:R82"/>
    <mergeCell ref="E80:R80"/>
    <mergeCell ref="A87:R87"/>
    <mergeCell ref="A84:I84"/>
    <mergeCell ref="A85:I85"/>
    <mergeCell ref="A86:I86"/>
    <mergeCell ref="A88:R8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4" t="s">
        <v>30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3" x14ac:dyDescent="0.3">
      <c r="A2" s="47" t="s">
        <v>31</v>
      </c>
      <c r="B2" s="149" t="s">
        <v>109</v>
      </c>
      <c r="C2" s="149"/>
      <c r="D2" s="149"/>
      <c r="E2" s="149"/>
      <c r="F2" s="149"/>
      <c r="G2" s="48"/>
      <c r="H2" s="48"/>
      <c r="I2" s="48"/>
      <c r="J2" s="49"/>
    </row>
    <row r="3" spans="1:13" x14ac:dyDescent="0.3">
      <c r="A3" s="47" t="s">
        <v>35</v>
      </c>
      <c r="B3" s="150"/>
      <c r="C3" s="150"/>
      <c r="D3" s="150"/>
      <c r="E3" s="150"/>
      <c r="F3" s="150"/>
      <c r="G3" s="50"/>
      <c r="H3" s="50"/>
      <c r="I3" s="50"/>
      <c r="J3" s="51"/>
    </row>
    <row r="4" spans="1:13" x14ac:dyDescent="0.3">
      <c r="A4" s="47" t="s">
        <v>36</v>
      </c>
      <c r="B4" s="150"/>
      <c r="C4" s="150"/>
      <c r="D4" s="150"/>
      <c r="E4" s="150"/>
      <c r="F4" s="150"/>
      <c r="G4" s="50"/>
      <c r="H4" s="50"/>
      <c r="I4" s="50"/>
      <c r="J4" s="51"/>
    </row>
    <row r="5" spans="1:13" x14ac:dyDescent="0.3">
      <c r="A5" s="47" t="s">
        <v>37</v>
      </c>
      <c r="B5" s="150"/>
      <c r="C5" s="150"/>
      <c r="D5" s="150"/>
      <c r="E5" s="150"/>
      <c r="F5" s="150"/>
      <c r="G5" s="50"/>
      <c r="H5" s="50"/>
      <c r="I5" s="50"/>
      <c r="J5" s="51"/>
    </row>
    <row r="6" spans="1:13" x14ac:dyDescent="0.3">
      <c r="A6" s="44"/>
      <c r="B6" s="45"/>
      <c r="C6" s="45"/>
      <c r="D6" s="50"/>
      <c r="E6" s="50"/>
      <c r="F6" s="50"/>
      <c r="G6" s="50"/>
      <c r="H6" s="50"/>
      <c r="I6" s="50"/>
      <c r="J6" s="51"/>
    </row>
    <row r="7" spans="1:13" x14ac:dyDescent="0.3">
      <c r="A7" s="44"/>
      <c r="B7" s="45"/>
      <c r="C7" s="45"/>
      <c r="D7" s="50"/>
      <c r="E7" s="50"/>
      <c r="F7" s="50"/>
      <c r="G7" s="50"/>
      <c r="H7" s="50"/>
      <c r="I7" s="50"/>
      <c r="J7" s="51"/>
    </row>
    <row r="8" spans="1:13" x14ac:dyDescent="0.3">
      <c r="A8" s="44"/>
      <c r="B8" s="45"/>
      <c r="C8" s="45"/>
      <c r="D8" s="50"/>
      <c r="E8" s="50"/>
      <c r="F8" s="50"/>
      <c r="G8" s="50"/>
      <c r="H8" s="50"/>
      <c r="I8" s="50"/>
      <c r="J8" s="51"/>
    </row>
    <row r="9" spans="1:13" x14ac:dyDescent="0.3">
      <c r="A9" s="118" t="s">
        <v>32</v>
      </c>
      <c r="B9" s="151"/>
      <c r="C9" s="152"/>
      <c r="D9" s="152"/>
      <c r="E9" s="153"/>
      <c r="F9" s="148">
        <f ca="1">TODAY()</f>
        <v>45680</v>
      </c>
      <c r="G9" s="148"/>
      <c r="H9" s="148"/>
      <c r="I9" s="148"/>
      <c r="J9" s="148"/>
      <c r="K9" s="31"/>
      <c r="L9" s="31"/>
      <c r="M9" s="31"/>
    </row>
    <row r="10" spans="1:13" x14ac:dyDescent="0.3">
      <c r="A10" s="118" t="s">
        <v>29</v>
      </c>
      <c r="B10" s="144" t="s">
        <v>8</v>
      </c>
      <c r="C10" s="144"/>
      <c r="D10" s="144"/>
      <c r="E10" s="144"/>
      <c r="F10" s="144"/>
      <c r="G10" s="119" t="s">
        <v>52</v>
      </c>
      <c r="H10" s="119" t="s">
        <v>53</v>
      </c>
      <c r="I10" s="119" t="s">
        <v>54</v>
      </c>
      <c r="J10" s="119" t="s">
        <v>55</v>
      </c>
    </row>
    <row r="11" spans="1:13" x14ac:dyDescent="0.3">
      <c r="A11" s="46">
        <v>10000</v>
      </c>
      <c r="B11" s="145" t="s">
        <v>33</v>
      </c>
      <c r="C11" s="146"/>
      <c r="D11" s="146"/>
      <c r="E11" s="146"/>
      <c r="F11" s="147"/>
      <c r="G11" s="111">
        <f>'TAKEOFF BREAKDOWN'!K27</f>
        <v>0</v>
      </c>
      <c r="H11" s="72">
        <f>'TAKEOFF BREAKDOWN'!O27</f>
        <v>0</v>
      </c>
      <c r="I11" s="72">
        <f>'TAKEOFF BREAKDOWN'!P27</f>
        <v>0</v>
      </c>
      <c r="J11" s="72">
        <f>I11+H11</f>
        <v>0</v>
      </c>
    </row>
    <row r="12" spans="1:13" x14ac:dyDescent="0.3">
      <c r="A12" s="46">
        <v>50000</v>
      </c>
      <c r="B12" s="145" t="s">
        <v>34</v>
      </c>
      <c r="C12" s="146"/>
      <c r="D12" s="146"/>
      <c r="E12" s="146"/>
      <c r="F12" s="147"/>
      <c r="G12" s="111">
        <f>'TAKEOFF BREAKDOWN'!K79</f>
        <v>0</v>
      </c>
      <c r="H12" s="72">
        <f>'TAKEOFF BREAKDOWN'!O79</f>
        <v>0</v>
      </c>
      <c r="I12" s="72">
        <f>'TAKEOFF BREAKDOWN'!P79</f>
        <v>0</v>
      </c>
      <c r="J12" s="72">
        <f t="shared" ref="J12" si="0">I12+H12</f>
        <v>0</v>
      </c>
    </row>
    <row r="13" spans="1:13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3" x14ac:dyDescent="0.3">
      <c r="A14" s="144" t="s">
        <v>19</v>
      </c>
      <c r="B14" s="144"/>
      <c r="C14" s="144"/>
      <c r="D14" s="144"/>
      <c r="E14" s="144"/>
      <c r="F14" s="118"/>
      <c r="G14" s="120" t="s">
        <v>42</v>
      </c>
      <c r="H14" s="121">
        <f>SUM(H11:H12)</f>
        <v>0</v>
      </c>
      <c r="I14" s="121">
        <f>SUM(I11:I12)</f>
        <v>0</v>
      </c>
      <c r="J14" s="121">
        <f>SUM(J11:J12)</f>
        <v>0</v>
      </c>
    </row>
    <row r="15" spans="1:13" x14ac:dyDescent="0.3">
      <c r="A15" s="144" t="s">
        <v>20</v>
      </c>
      <c r="B15" s="144"/>
      <c r="C15" s="144"/>
      <c r="D15" s="144"/>
      <c r="E15" s="144"/>
      <c r="F15" s="122">
        <v>0.25</v>
      </c>
      <c r="G15" s="121"/>
      <c r="H15" s="121"/>
      <c r="I15" s="121">
        <f>F15*J14</f>
        <v>0</v>
      </c>
      <c r="J15" s="121">
        <f>I15</f>
        <v>0</v>
      </c>
    </row>
    <row r="16" spans="1:13" x14ac:dyDescent="0.3">
      <c r="A16" s="144" t="s">
        <v>21</v>
      </c>
      <c r="B16" s="144"/>
      <c r="C16" s="144"/>
      <c r="D16" s="144"/>
      <c r="E16" s="144"/>
      <c r="F16" s="118"/>
      <c r="G16" s="121"/>
      <c r="H16" s="121"/>
      <c r="I16" s="121"/>
      <c r="J16" s="121">
        <f>J14+J15</f>
        <v>0</v>
      </c>
    </row>
  </sheetData>
  <mergeCells count="13">
    <mergeCell ref="A1:J1"/>
    <mergeCell ref="F9:J9"/>
    <mergeCell ref="B2:F2"/>
    <mergeCell ref="B3:F3"/>
    <mergeCell ref="B4:F4"/>
    <mergeCell ref="B5:F5"/>
    <mergeCell ref="B9:E9"/>
    <mergeCell ref="B10:F10"/>
    <mergeCell ref="B12:F12"/>
    <mergeCell ref="B11:F11"/>
    <mergeCell ref="A16:E16"/>
    <mergeCell ref="A15:E15"/>
    <mergeCell ref="A14:E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5E6EE86-C3EB-4255-BDBE-C6CBC46BD8E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{F5E6EE86-C3EB-4255-BDBE-C6CBC46BD8E9}</vt:lpwstr>
  </property>
</Properties>
</file>